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ThisWorkbook"/>
  <mc:AlternateContent xmlns:mc="http://schemas.openxmlformats.org/markup-compatibility/2006">
    <mc:Choice Requires="x15">
      <x15ac:absPath xmlns:x15ac="http://schemas.microsoft.com/office/spreadsheetml/2010/11/ac" url="https://forestresearch.sharepoint.com/sites/TW-CAVAT-ExecutiveBoard/Shared Documents/CAVAT Group/CAVAT Spreadsheet/"/>
    </mc:Choice>
  </mc:AlternateContent>
  <xr:revisionPtr revIDLastSave="17" documentId="8_{4D3CD467-5BE7-48F7-82DD-8D9CE4B7447A}" xr6:coauthVersionLast="47" xr6:coauthVersionMax="47" xr10:uidLastSave="{C7DB8295-93EC-45B4-B03C-E397CAA43E72}"/>
  <bookViews>
    <workbookView xWindow="-108" yWindow="-108" windowWidth="23256" windowHeight="12456" xr2:uid="{1BD72439-FAF2-4463-8D34-EE76AE15028D}"/>
  </bookViews>
  <sheets>
    <sheet name="Instructions" sheetId="21" r:id="rId1"/>
    <sheet name="Full method" sheetId="9" r:id="rId2"/>
    <sheet name="Photos" sheetId="22" r:id="rId3"/>
    <sheet name="Full method (Multi-stem)" sheetId="23" r:id="rId4"/>
    <sheet name="Full method Project" sheetId="5" r:id="rId5"/>
    <sheet name="Quick method" sheetId="1" r:id="rId6"/>
    <sheet name="Quick method Project" sheetId="24" r:id="rId7"/>
    <sheet name="CTI factors" sheetId="16" r:id="rId8"/>
    <sheet name="Crown completeness calculator" sheetId="15" r:id="rId9"/>
    <sheet name="Flowchart" sheetId="18" r:id="rId10"/>
    <sheet name="Crib Sheet" sheetId="26" r:id="rId11"/>
    <sheet name="Acknowledgements" sheetId="19" r:id="rId12"/>
    <sheet name="Sheet1" sheetId="20" state="hidden" r:id="rId13"/>
    <sheet name="Lookup Tables" sheetId="7" r:id="rId14"/>
  </sheets>
  <definedNames>
    <definedName name="_xlnm._FilterDatabase" localSheetId="7" hidden="1">'CTI factors'!$B$7:$C$7</definedName>
    <definedName name="Actual_crown_base">'Crown completeness calculator'!$E$30</definedName>
    <definedName name="Actual_radii">'Crown completeness calculator'!$E$33:$H$33</definedName>
    <definedName name="Actual_shape">'Crown completeness calculator'!$E$26</definedName>
    <definedName name="Actual_tree_height">'Crown completeness calculator'!$E$28</definedName>
    <definedName name="Actual_volume">'Crown completeness calculator'!#REF!</definedName>
    <definedName name="Canopy_completeness_factor">'Lookup Tables'!$V$4:$V$9</definedName>
    <definedName name="Canopy_completeness_input">'Lookup Tables'!$U$4:$U$9</definedName>
    <definedName name="Crown_quality_factor">'Lookup Tables'!$S$4:$S$7</definedName>
    <definedName name="Crown_quality_input">'Lookup Tables'!$R$4:$R$7</definedName>
    <definedName name="Expected_crown_base">'Crown completeness calculator'!$E$19</definedName>
    <definedName name="Expected_radii">'Crown completeness calculator'!$E$22:$E$22+'Crown completeness calculator'!$E$22:$H$22</definedName>
    <definedName name="Expected_shape">'Crown completeness calculator'!$E$15</definedName>
    <definedName name="Expected_tree_height">'Crown completeness calculator'!$E$17</definedName>
    <definedName name="Expected_volume">'Crown completeness calculator'!$K$24</definedName>
    <definedName name="Life_expectancy_factor">'Lookup Tables'!$B$4:$B$10</definedName>
    <definedName name="Life_expectancy_input">'Lookup Tables'!$A$4:$A$10</definedName>
    <definedName name="Photo1">Photos!$B$8:$K$30</definedName>
    <definedName name="Photo2">Photos!$B$32:$K$54</definedName>
    <definedName name="Photo3">Photos!$M$8:$V$30</definedName>
    <definedName name="Primary_quality_factor">'Lookup Tables'!$L$4:$L$7</definedName>
    <definedName name="Primary_quality_input">'Lookup Tables'!$K$4:$K$7</definedName>
    <definedName name="Primary_structure_factor">'Lookup Tables'!$I$4:$I$7</definedName>
    <definedName name="Primary_structure_input">'Lookup Tables'!$H$4:$H$7</definedName>
    <definedName name="_xlnm.Print_Area" localSheetId="8">'Crown completeness calculator'!$C$14:$L$39</definedName>
    <definedName name="_xlnm.Print_Area" localSheetId="1">'Full method'!$B$14:$M$82</definedName>
    <definedName name="_xlnm.Print_Area" localSheetId="4">'Full method Project'!$A$1:$AI$1012</definedName>
    <definedName name="_xlnm.Print_Area" localSheetId="5">'Quick method'!$B$1:$J$41</definedName>
    <definedName name="_xlnm.Print_Area" localSheetId="6">'Quick method Project'!$A$1:$AI$1012</definedName>
    <definedName name="Shape_factors">'Lookup Tables'!$P$4:$P$8</definedName>
    <definedName name="Shapes">'Lookup Tables'!$N$4:$N$8</definedName>
    <definedName name="Voids">'Crown completeness calculator'!$E$35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 i="16" l="1"/>
  <c r="K36" i="15" l="1"/>
  <c r="K37" i="15" s="1"/>
  <c r="K39" i="15" s="1"/>
  <c r="K41" i="15" s="1" a="1"/>
  <c r="K41" i="15" s="1"/>
  <c r="H33" i="15"/>
  <c r="G33" i="15"/>
  <c r="F33" i="15"/>
  <c r="P4" i="7"/>
  <c r="P7" i="7"/>
  <c r="H22" i="15"/>
  <c r="G22" i="15"/>
  <c r="F22" i="15"/>
  <c r="N1012" i="24"/>
  <c r="N1011" i="24"/>
  <c r="N1010" i="24"/>
  <c r="N1009" i="24"/>
  <c r="N1008" i="24"/>
  <c r="N1007" i="24"/>
  <c r="N1006" i="24"/>
  <c r="N1005" i="24"/>
  <c r="N1004" i="24"/>
  <c r="N1003" i="24"/>
  <c r="N1002" i="24"/>
  <c r="N1001" i="24"/>
  <c r="N1000" i="24"/>
  <c r="N999" i="24"/>
  <c r="N998" i="24"/>
  <c r="N997" i="24"/>
  <c r="N996" i="24"/>
  <c r="N995" i="24"/>
  <c r="N994" i="24"/>
  <c r="N993" i="24"/>
  <c r="N992" i="24"/>
  <c r="N991" i="24"/>
  <c r="N990" i="24"/>
  <c r="N989" i="24"/>
  <c r="N988" i="24"/>
  <c r="N987" i="24"/>
  <c r="N986" i="24"/>
  <c r="N985" i="24"/>
  <c r="N984" i="24"/>
  <c r="N983" i="24"/>
  <c r="N982" i="24"/>
  <c r="N981" i="24"/>
  <c r="N980" i="24"/>
  <c r="N979" i="24"/>
  <c r="N978" i="24"/>
  <c r="N977" i="24"/>
  <c r="N976" i="24"/>
  <c r="N975" i="24"/>
  <c r="N974" i="24"/>
  <c r="N973" i="24"/>
  <c r="N972" i="24"/>
  <c r="N971" i="24"/>
  <c r="N970" i="24"/>
  <c r="N969" i="24"/>
  <c r="N968" i="24"/>
  <c r="N967" i="24"/>
  <c r="N966" i="24"/>
  <c r="N965" i="24"/>
  <c r="N964" i="24"/>
  <c r="N963" i="24"/>
  <c r="N962" i="24"/>
  <c r="N961" i="24"/>
  <c r="N960" i="24"/>
  <c r="N959" i="24"/>
  <c r="N958" i="24"/>
  <c r="N957" i="24"/>
  <c r="N956" i="24"/>
  <c r="N955" i="24"/>
  <c r="N954" i="24"/>
  <c r="N953" i="24"/>
  <c r="N952" i="24"/>
  <c r="N951" i="24"/>
  <c r="N950" i="24"/>
  <c r="N949" i="24"/>
  <c r="N948" i="24"/>
  <c r="N947" i="24"/>
  <c r="N946" i="24"/>
  <c r="N945" i="24"/>
  <c r="N944" i="24"/>
  <c r="N943" i="24"/>
  <c r="N942" i="24"/>
  <c r="N941" i="24"/>
  <c r="N940" i="24"/>
  <c r="N939" i="24"/>
  <c r="N938" i="24"/>
  <c r="N937" i="24"/>
  <c r="N936" i="24"/>
  <c r="N935" i="24"/>
  <c r="N934" i="24"/>
  <c r="N933" i="24"/>
  <c r="N932" i="24"/>
  <c r="N931" i="24"/>
  <c r="N930" i="24"/>
  <c r="N929" i="24"/>
  <c r="N928" i="24"/>
  <c r="N927" i="24"/>
  <c r="N926" i="24"/>
  <c r="N925" i="24"/>
  <c r="N924" i="24"/>
  <c r="N923" i="24"/>
  <c r="N922" i="24"/>
  <c r="N921" i="24"/>
  <c r="N920" i="24"/>
  <c r="N919" i="24"/>
  <c r="N918" i="24"/>
  <c r="N917" i="24"/>
  <c r="N916" i="24"/>
  <c r="N915" i="24"/>
  <c r="N914" i="24"/>
  <c r="N913" i="24"/>
  <c r="N912" i="24"/>
  <c r="N911" i="24"/>
  <c r="N910" i="24"/>
  <c r="N909" i="24"/>
  <c r="N908" i="24"/>
  <c r="N907" i="24"/>
  <c r="N906" i="24"/>
  <c r="N905" i="24"/>
  <c r="N904" i="24"/>
  <c r="N903" i="24"/>
  <c r="N902" i="24"/>
  <c r="N901" i="24"/>
  <c r="N900" i="24"/>
  <c r="N899" i="24"/>
  <c r="N898" i="24"/>
  <c r="N897" i="24"/>
  <c r="N896" i="24"/>
  <c r="N895" i="24"/>
  <c r="N894" i="24"/>
  <c r="N893" i="24"/>
  <c r="N892" i="24"/>
  <c r="N891" i="24"/>
  <c r="N890" i="24"/>
  <c r="N889" i="24"/>
  <c r="N888" i="24"/>
  <c r="N887" i="24"/>
  <c r="N886" i="24"/>
  <c r="N885" i="24"/>
  <c r="N884" i="24"/>
  <c r="N883" i="24"/>
  <c r="N882" i="24"/>
  <c r="N881" i="24"/>
  <c r="N880" i="24"/>
  <c r="N879" i="24"/>
  <c r="N878" i="24"/>
  <c r="N877" i="24"/>
  <c r="N876" i="24"/>
  <c r="N875" i="24"/>
  <c r="N874" i="24"/>
  <c r="N873" i="24"/>
  <c r="N872" i="24"/>
  <c r="N871" i="24"/>
  <c r="N870" i="24"/>
  <c r="N869" i="24"/>
  <c r="N868" i="24"/>
  <c r="N867" i="24"/>
  <c r="N866" i="24"/>
  <c r="N865" i="24"/>
  <c r="N864" i="24"/>
  <c r="N863" i="24"/>
  <c r="N862" i="24"/>
  <c r="N861" i="24"/>
  <c r="N860" i="24"/>
  <c r="N859" i="24"/>
  <c r="N858" i="24"/>
  <c r="N857" i="24"/>
  <c r="N856" i="24"/>
  <c r="N855" i="24"/>
  <c r="N854" i="24"/>
  <c r="N853" i="24"/>
  <c r="N852" i="24"/>
  <c r="N851" i="24"/>
  <c r="N850" i="24"/>
  <c r="N849" i="24"/>
  <c r="N848" i="24"/>
  <c r="N847" i="24"/>
  <c r="N846" i="24"/>
  <c r="N845" i="24"/>
  <c r="N844" i="24"/>
  <c r="N843" i="24"/>
  <c r="N842" i="24"/>
  <c r="N841" i="24"/>
  <c r="N840" i="24"/>
  <c r="N839" i="24"/>
  <c r="N838" i="24"/>
  <c r="N837" i="24"/>
  <c r="N836" i="24"/>
  <c r="N835" i="24"/>
  <c r="N834" i="24"/>
  <c r="N833" i="24"/>
  <c r="N832" i="24"/>
  <c r="N831" i="24"/>
  <c r="N830" i="24"/>
  <c r="N829" i="24"/>
  <c r="N828" i="24"/>
  <c r="N827" i="24"/>
  <c r="N826" i="24"/>
  <c r="N825" i="24"/>
  <c r="N824" i="24"/>
  <c r="N823" i="24"/>
  <c r="N822" i="24"/>
  <c r="N821" i="24"/>
  <c r="N820" i="24"/>
  <c r="N819" i="24"/>
  <c r="N818" i="24"/>
  <c r="N817" i="24"/>
  <c r="N816" i="24"/>
  <c r="N815" i="24"/>
  <c r="N814" i="24"/>
  <c r="N813" i="24"/>
  <c r="N812" i="24"/>
  <c r="N811" i="24"/>
  <c r="N810" i="24"/>
  <c r="N809" i="24"/>
  <c r="N808" i="24"/>
  <c r="N807" i="24"/>
  <c r="N806" i="24"/>
  <c r="N805" i="24"/>
  <c r="N804" i="24"/>
  <c r="N803" i="24"/>
  <c r="N802" i="24"/>
  <c r="N801" i="24"/>
  <c r="N800" i="24"/>
  <c r="N799" i="24"/>
  <c r="N798" i="24"/>
  <c r="N797" i="24"/>
  <c r="N796" i="24"/>
  <c r="N795" i="24"/>
  <c r="N794" i="24"/>
  <c r="N793" i="24"/>
  <c r="N792" i="24"/>
  <c r="N791" i="24"/>
  <c r="N790" i="24"/>
  <c r="N789" i="24"/>
  <c r="N788" i="24"/>
  <c r="N787" i="24"/>
  <c r="N786" i="24"/>
  <c r="N785" i="24"/>
  <c r="N784" i="24"/>
  <c r="N783" i="24"/>
  <c r="N782" i="24"/>
  <c r="N781" i="24"/>
  <c r="N780" i="24"/>
  <c r="N779" i="24"/>
  <c r="N778" i="24"/>
  <c r="N777" i="24"/>
  <c r="N776" i="24"/>
  <c r="N775" i="24"/>
  <c r="N774" i="24"/>
  <c r="N773" i="24"/>
  <c r="N772" i="24"/>
  <c r="N771" i="24"/>
  <c r="N770" i="24"/>
  <c r="N769" i="24"/>
  <c r="N768" i="24"/>
  <c r="N767" i="24"/>
  <c r="N766" i="24"/>
  <c r="N765" i="24"/>
  <c r="N764" i="24"/>
  <c r="N763" i="24"/>
  <c r="N762" i="24"/>
  <c r="N761" i="24"/>
  <c r="N760" i="24"/>
  <c r="N759" i="24"/>
  <c r="N758" i="24"/>
  <c r="N757" i="24"/>
  <c r="N756" i="24"/>
  <c r="N755" i="24"/>
  <c r="N754" i="24"/>
  <c r="N753" i="24"/>
  <c r="N752" i="24"/>
  <c r="N751" i="24"/>
  <c r="N750" i="24"/>
  <c r="N749" i="24"/>
  <c r="N748" i="24"/>
  <c r="N747" i="24"/>
  <c r="N746" i="24"/>
  <c r="N745" i="24"/>
  <c r="N744" i="24"/>
  <c r="N743" i="24"/>
  <c r="N742" i="24"/>
  <c r="N741" i="24"/>
  <c r="N740" i="24"/>
  <c r="N739" i="24"/>
  <c r="N738" i="24"/>
  <c r="N737" i="24"/>
  <c r="N736" i="24"/>
  <c r="N735" i="24"/>
  <c r="N734" i="24"/>
  <c r="N733" i="24"/>
  <c r="N732" i="24"/>
  <c r="N731" i="24"/>
  <c r="N730" i="24"/>
  <c r="N729" i="24"/>
  <c r="N728" i="24"/>
  <c r="N727" i="24"/>
  <c r="N726" i="24"/>
  <c r="N725" i="24"/>
  <c r="N724" i="24"/>
  <c r="N723" i="24"/>
  <c r="N722" i="24"/>
  <c r="N721" i="24"/>
  <c r="N720" i="24"/>
  <c r="N719" i="24"/>
  <c r="N718" i="24"/>
  <c r="N717" i="24"/>
  <c r="N716" i="24"/>
  <c r="N715" i="24"/>
  <c r="N714" i="24"/>
  <c r="N713" i="24"/>
  <c r="N712" i="24"/>
  <c r="N711" i="24"/>
  <c r="N710" i="24"/>
  <c r="N709" i="24"/>
  <c r="N708" i="24"/>
  <c r="N707" i="24"/>
  <c r="N706" i="24"/>
  <c r="N705" i="24"/>
  <c r="N704" i="24"/>
  <c r="N703" i="24"/>
  <c r="N702" i="24"/>
  <c r="N701" i="24"/>
  <c r="N700" i="24"/>
  <c r="N699" i="24"/>
  <c r="N698" i="24"/>
  <c r="N697" i="24"/>
  <c r="N696" i="24"/>
  <c r="N695" i="24"/>
  <c r="N694" i="24"/>
  <c r="N693" i="24"/>
  <c r="N692" i="24"/>
  <c r="N691" i="24"/>
  <c r="N690" i="24"/>
  <c r="N689" i="24"/>
  <c r="N688" i="24"/>
  <c r="N687" i="24"/>
  <c r="N686" i="24"/>
  <c r="N685" i="24"/>
  <c r="N684" i="24"/>
  <c r="N683" i="24"/>
  <c r="N682" i="24"/>
  <c r="N681" i="24"/>
  <c r="N680" i="24"/>
  <c r="N679" i="24"/>
  <c r="N678" i="24"/>
  <c r="N677" i="24"/>
  <c r="N676" i="24"/>
  <c r="N675" i="24"/>
  <c r="N674" i="24"/>
  <c r="N673" i="24"/>
  <c r="N672" i="24"/>
  <c r="N671" i="24"/>
  <c r="N670" i="24"/>
  <c r="N669" i="24"/>
  <c r="N668" i="24"/>
  <c r="N667" i="24"/>
  <c r="N666" i="24"/>
  <c r="N665" i="24"/>
  <c r="N664" i="24"/>
  <c r="N663" i="24"/>
  <c r="N662" i="24"/>
  <c r="N661" i="24"/>
  <c r="N660" i="24"/>
  <c r="N659" i="24"/>
  <c r="N658" i="24"/>
  <c r="N657" i="24"/>
  <c r="N656" i="24"/>
  <c r="N655" i="24"/>
  <c r="N654" i="24"/>
  <c r="N653" i="24"/>
  <c r="N652" i="24"/>
  <c r="N651" i="24"/>
  <c r="N650" i="24"/>
  <c r="N649" i="24"/>
  <c r="N648" i="24"/>
  <c r="N647" i="24"/>
  <c r="N646" i="24"/>
  <c r="N645" i="24"/>
  <c r="N644" i="24"/>
  <c r="N643" i="24"/>
  <c r="N642" i="24"/>
  <c r="N641" i="24"/>
  <c r="N640" i="24"/>
  <c r="N639" i="24"/>
  <c r="N638" i="24"/>
  <c r="N637" i="24"/>
  <c r="N636" i="24"/>
  <c r="N635" i="24"/>
  <c r="N634" i="24"/>
  <c r="N633" i="24"/>
  <c r="N632" i="24"/>
  <c r="N631" i="24"/>
  <c r="N630" i="24"/>
  <c r="N629" i="24"/>
  <c r="N628" i="24"/>
  <c r="N627" i="24"/>
  <c r="N626" i="24"/>
  <c r="N625" i="24"/>
  <c r="N624" i="24"/>
  <c r="N623" i="24"/>
  <c r="N622" i="24"/>
  <c r="N621" i="24"/>
  <c r="N620" i="24"/>
  <c r="N619" i="24"/>
  <c r="N618" i="24"/>
  <c r="N617" i="24"/>
  <c r="N616" i="24"/>
  <c r="N615" i="24"/>
  <c r="N614" i="24"/>
  <c r="N613" i="24"/>
  <c r="N612" i="24"/>
  <c r="N611" i="24"/>
  <c r="N610" i="24"/>
  <c r="N609" i="24"/>
  <c r="N608" i="24"/>
  <c r="N607" i="24"/>
  <c r="N606" i="24"/>
  <c r="N605" i="24"/>
  <c r="N604" i="24"/>
  <c r="N603" i="24"/>
  <c r="N602" i="24"/>
  <c r="N601" i="24"/>
  <c r="N600" i="24"/>
  <c r="N599" i="24"/>
  <c r="N598" i="24"/>
  <c r="N597" i="24"/>
  <c r="N596" i="24"/>
  <c r="N595" i="24"/>
  <c r="N594" i="24"/>
  <c r="N593" i="24"/>
  <c r="N592" i="24"/>
  <c r="N591" i="24"/>
  <c r="N590" i="24"/>
  <c r="N589" i="24"/>
  <c r="N588" i="24"/>
  <c r="N587" i="24"/>
  <c r="N586" i="24"/>
  <c r="N585" i="24"/>
  <c r="N584" i="24"/>
  <c r="N583" i="24"/>
  <c r="N582" i="24"/>
  <c r="N581" i="24"/>
  <c r="N580" i="24"/>
  <c r="N579" i="24"/>
  <c r="N578" i="24"/>
  <c r="N577" i="24"/>
  <c r="N576" i="24"/>
  <c r="N575" i="24"/>
  <c r="N574" i="24"/>
  <c r="N573" i="24"/>
  <c r="N572" i="24"/>
  <c r="N571" i="24"/>
  <c r="N570" i="24"/>
  <c r="N569" i="24"/>
  <c r="N568" i="24"/>
  <c r="N567" i="24"/>
  <c r="N566" i="24"/>
  <c r="N565" i="24"/>
  <c r="N564" i="24"/>
  <c r="N563" i="24"/>
  <c r="N562" i="24"/>
  <c r="N561" i="24"/>
  <c r="N560" i="24"/>
  <c r="N559" i="24"/>
  <c r="N558" i="24"/>
  <c r="N557" i="24"/>
  <c r="N556" i="24"/>
  <c r="N555" i="24"/>
  <c r="N554" i="24"/>
  <c r="N553" i="24"/>
  <c r="N552" i="24"/>
  <c r="N551" i="24"/>
  <c r="N550" i="24"/>
  <c r="N549" i="24"/>
  <c r="N548" i="24"/>
  <c r="N547" i="24"/>
  <c r="N546" i="24"/>
  <c r="N545" i="24"/>
  <c r="N544" i="24"/>
  <c r="N543" i="24"/>
  <c r="N542" i="24"/>
  <c r="N541" i="24"/>
  <c r="N540" i="24"/>
  <c r="N539" i="24"/>
  <c r="N538" i="24"/>
  <c r="N537" i="24"/>
  <c r="N536" i="24"/>
  <c r="N535" i="24"/>
  <c r="N534" i="24"/>
  <c r="N533" i="24"/>
  <c r="N532" i="24"/>
  <c r="N531" i="24"/>
  <c r="N530" i="24"/>
  <c r="N529" i="24"/>
  <c r="N528" i="24"/>
  <c r="N527" i="24"/>
  <c r="N526" i="24"/>
  <c r="N525" i="24"/>
  <c r="N524" i="24"/>
  <c r="N523" i="24"/>
  <c r="N522" i="24"/>
  <c r="N521" i="24"/>
  <c r="N520" i="24"/>
  <c r="N519" i="24"/>
  <c r="N518" i="24"/>
  <c r="N517" i="24"/>
  <c r="N516" i="24"/>
  <c r="N515" i="24"/>
  <c r="N514" i="24"/>
  <c r="N513" i="24"/>
  <c r="N512" i="24"/>
  <c r="N511" i="24"/>
  <c r="N510" i="24"/>
  <c r="N509" i="24"/>
  <c r="N508" i="24"/>
  <c r="N507" i="24"/>
  <c r="N506" i="24"/>
  <c r="N505" i="24"/>
  <c r="N504" i="24"/>
  <c r="N503" i="24"/>
  <c r="N502" i="24"/>
  <c r="N501" i="24"/>
  <c r="N500" i="24"/>
  <c r="N499" i="24"/>
  <c r="N498" i="24"/>
  <c r="N497" i="24"/>
  <c r="N496" i="24"/>
  <c r="N495" i="24"/>
  <c r="N494" i="24"/>
  <c r="N493" i="24"/>
  <c r="N492" i="24"/>
  <c r="N491" i="24"/>
  <c r="N490" i="24"/>
  <c r="N489" i="24"/>
  <c r="N488" i="24"/>
  <c r="N487" i="24"/>
  <c r="N486" i="24"/>
  <c r="N485" i="24"/>
  <c r="N484" i="24"/>
  <c r="N483" i="24"/>
  <c r="N482" i="24"/>
  <c r="N481" i="24"/>
  <c r="N480" i="24"/>
  <c r="N479" i="24"/>
  <c r="N478" i="24"/>
  <c r="N477" i="24"/>
  <c r="N476" i="24"/>
  <c r="N475" i="24"/>
  <c r="N474" i="24"/>
  <c r="N473" i="24"/>
  <c r="N472" i="24"/>
  <c r="N471" i="24"/>
  <c r="N470" i="24"/>
  <c r="N469" i="24"/>
  <c r="N468" i="24"/>
  <c r="N467" i="24"/>
  <c r="N466" i="24"/>
  <c r="N465" i="24"/>
  <c r="N464" i="24"/>
  <c r="N463" i="24"/>
  <c r="N462" i="24"/>
  <c r="N461" i="24"/>
  <c r="N460" i="24"/>
  <c r="N459" i="24"/>
  <c r="N458" i="24"/>
  <c r="N457" i="24"/>
  <c r="N456" i="24"/>
  <c r="N455" i="24"/>
  <c r="N454" i="24"/>
  <c r="N453" i="24"/>
  <c r="N452" i="24"/>
  <c r="N451" i="24"/>
  <c r="N450" i="24"/>
  <c r="N449" i="24"/>
  <c r="N448" i="24"/>
  <c r="N447" i="24"/>
  <c r="N446" i="24"/>
  <c r="N445" i="24"/>
  <c r="N444" i="24"/>
  <c r="N443" i="24"/>
  <c r="N442" i="24"/>
  <c r="N441" i="24"/>
  <c r="N440" i="24"/>
  <c r="N439" i="24"/>
  <c r="N438" i="24"/>
  <c r="N437" i="24"/>
  <c r="N436" i="24"/>
  <c r="N435" i="24"/>
  <c r="N434" i="24"/>
  <c r="N433" i="24"/>
  <c r="N432" i="24"/>
  <c r="N431" i="24"/>
  <c r="N430" i="24"/>
  <c r="N429" i="24"/>
  <c r="N428" i="24"/>
  <c r="N427" i="24"/>
  <c r="N426" i="24"/>
  <c r="N425" i="24"/>
  <c r="N424" i="24"/>
  <c r="N423" i="24"/>
  <c r="N422" i="24"/>
  <c r="N421" i="24"/>
  <c r="N420" i="24"/>
  <c r="N419" i="24"/>
  <c r="N418" i="24"/>
  <c r="N417" i="24"/>
  <c r="N416" i="24"/>
  <c r="N415" i="24"/>
  <c r="N414" i="24"/>
  <c r="N413" i="24"/>
  <c r="N412" i="24"/>
  <c r="N411" i="24"/>
  <c r="N410" i="24"/>
  <c r="N409" i="24"/>
  <c r="N408" i="24"/>
  <c r="N407" i="24"/>
  <c r="N406" i="24"/>
  <c r="N405" i="24"/>
  <c r="N404" i="24"/>
  <c r="N403" i="24"/>
  <c r="N402" i="24"/>
  <c r="N401" i="24"/>
  <c r="N400" i="24"/>
  <c r="N399" i="24"/>
  <c r="N398" i="24"/>
  <c r="N397" i="24"/>
  <c r="N396" i="24"/>
  <c r="N395" i="24"/>
  <c r="N394" i="24"/>
  <c r="N393" i="24"/>
  <c r="N392" i="24"/>
  <c r="N391" i="24"/>
  <c r="N390" i="24"/>
  <c r="N389" i="24"/>
  <c r="N388" i="24"/>
  <c r="N387" i="24"/>
  <c r="N386" i="24"/>
  <c r="N385" i="24"/>
  <c r="N384" i="24"/>
  <c r="N383" i="24"/>
  <c r="N382" i="24"/>
  <c r="N381" i="24"/>
  <c r="N380" i="24"/>
  <c r="N379" i="24"/>
  <c r="N378" i="24"/>
  <c r="N377" i="24"/>
  <c r="N376" i="24"/>
  <c r="N375" i="24"/>
  <c r="N374" i="24"/>
  <c r="N373" i="24"/>
  <c r="N372" i="24"/>
  <c r="N371" i="24"/>
  <c r="N370" i="24"/>
  <c r="N369" i="24"/>
  <c r="N368" i="24"/>
  <c r="N367" i="24"/>
  <c r="N366" i="24"/>
  <c r="N365" i="24"/>
  <c r="N364" i="24"/>
  <c r="N363" i="24"/>
  <c r="N362" i="24"/>
  <c r="N361" i="24"/>
  <c r="N360" i="24"/>
  <c r="N359" i="24"/>
  <c r="N358" i="24"/>
  <c r="N357" i="24"/>
  <c r="N356" i="24"/>
  <c r="N355" i="24"/>
  <c r="N354" i="24"/>
  <c r="N353" i="24"/>
  <c r="N352" i="24"/>
  <c r="N351" i="24"/>
  <c r="N350" i="24"/>
  <c r="N349" i="24"/>
  <c r="N348" i="24"/>
  <c r="N347" i="24"/>
  <c r="N346" i="24"/>
  <c r="N345" i="24"/>
  <c r="N344" i="24"/>
  <c r="N343" i="24"/>
  <c r="N342" i="24"/>
  <c r="N341" i="24"/>
  <c r="N340" i="24"/>
  <c r="N339" i="24"/>
  <c r="N338" i="24"/>
  <c r="N337" i="24"/>
  <c r="N336" i="24"/>
  <c r="N335" i="24"/>
  <c r="N334" i="24"/>
  <c r="N333" i="24"/>
  <c r="N332" i="24"/>
  <c r="N331" i="24"/>
  <c r="N330" i="24"/>
  <c r="N329" i="24"/>
  <c r="N328" i="24"/>
  <c r="N327" i="24"/>
  <c r="N326" i="24"/>
  <c r="N325" i="24"/>
  <c r="N324" i="24"/>
  <c r="N323" i="24"/>
  <c r="N322" i="24"/>
  <c r="N321" i="24"/>
  <c r="N320" i="24"/>
  <c r="N319" i="24"/>
  <c r="N318" i="24"/>
  <c r="N317" i="24"/>
  <c r="N316" i="24"/>
  <c r="N315" i="24"/>
  <c r="N314" i="24"/>
  <c r="N313" i="24"/>
  <c r="N312" i="24"/>
  <c r="N311" i="24"/>
  <c r="N310" i="24"/>
  <c r="N309" i="24"/>
  <c r="N308" i="24"/>
  <c r="N307" i="24"/>
  <c r="N306" i="24"/>
  <c r="N305" i="24"/>
  <c r="N304" i="24"/>
  <c r="N303" i="24"/>
  <c r="N302" i="24"/>
  <c r="N301" i="24"/>
  <c r="N300" i="24"/>
  <c r="N299" i="24"/>
  <c r="N298" i="24"/>
  <c r="N297" i="24"/>
  <c r="N296" i="24"/>
  <c r="N295" i="24"/>
  <c r="N294" i="24"/>
  <c r="N293" i="24"/>
  <c r="N292" i="24"/>
  <c r="N291" i="24"/>
  <c r="N290" i="24"/>
  <c r="N289" i="24"/>
  <c r="N288" i="24"/>
  <c r="N287" i="24"/>
  <c r="N286" i="24"/>
  <c r="N285" i="24"/>
  <c r="N284" i="24"/>
  <c r="N283" i="24"/>
  <c r="N282" i="24"/>
  <c r="N281" i="24"/>
  <c r="N280" i="24"/>
  <c r="N279" i="24"/>
  <c r="N278" i="24"/>
  <c r="N277" i="24"/>
  <c r="N276" i="24"/>
  <c r="N275" i="24"/>
  <c r="N274" i="24"/>
  <c r="N273" i="24"/>
  <c r="N272" i="24"/>
  <c r="N271" i="24"/>
  <c r="N270" i="24"/>
  <c r="N269" i="24"/>
  <c r="N268" i="24"/>
  <c r="N267" i="24"/>
  <c r="N266" i="24"/>
  <c r="N265" i="24"/>
  <c r="N264" i="24"/>
  <c r="N263" i="24"/>
  <c r="N262" i="24"/>
  <c r="N261" i="24"/>
  <c r="N260" i="24"/>
  <c r="N259" i="24"/>
  <c r="N258" i="24"/>
  <c r="N257" i="24"/>
  <c r="N256" i="24"/>
  <c r="N255" i="24"/>
  <c r="N254" i="24"/>
  <c r="N253" i="24"/>
  <c r="N252" i="24"/>
  <c r="N251" i="24"/>
  <c r="N250" i="24"/>
  <c r="N249" i="24"/>
  <c r="N248" i="24"/>
  <c r="N247" i="24"/>
  <c r="N246" i="24"/>
  <c r="N245" i="24"/>
  <c r="N244" i="24"/>
  <c r="N243" i="24"/>
  <c r="N242" i="24"/>
  <c r="N241" i="24"/>
  <c r="N240" i="24"/>
  <c r="N239" i="24"/>
  <c r="N238" i="24"/>
  <c r="N237" i="24"/>
  <c r="N236" i="24"/>
  <c r="N235" i="24"/>
  <c r="N234" i="24"/>
  <c r="N233" i="24"/>
  <c r="N232" i="24"/>
  <c r="N231" i="24"/>
  <c r="N230" i="24"/>
  <c r="N229" i="24"/>
  <c r="N228" i="24"/>
  <c r="N227" i="24"/>
  <c r="N226" i="24"/>
  <c r="N225" i="24"/>
  <c r="N224" i="24"/>
  <c r="N223" i="24"/>
  <c r="N222" i="24"/>
  <c r="N221" i="24"/>
  <c r="N220" i="24"/>
  <c r="N219" i="24"/>
  <c r="N218" i="24"/>
  <c r="N217" i="24"/>
  <c r="N216" i="24"/>
  <c r="N215" i="24"/>
  <c r="N214" i="24"/>
  <c r="N213" i="24"/>
  <c r="N212" i="24"/>
  <c r="N211" i="24"/>
  <c r="N210" i="24"/>
  <c r="N209" i="24"/>
  <c r="N208" i="24"/>
  <c r="N207" i="24"/>
  <c r="N206" i="24"/>
  <c r="N205" i="24"/>
  <c r="N204" i="24"/>
  <c r="N203" i="24"/>
  <c r="N202" i="24"/>
  <c r="N201" i="24"/>
  <c r="N200" i="24"/>
  <c r="N199" i="24"/>
  <c r="N198" i="24"/>
  <c r="N197" i="24"/>
  <c r="N196" i="24"/>
  <c r="N195" i="24"/>
  <c r="N194" i="24"/>
  <c r="N193" i="24"/>
  <c r="N192" i="24"/>
  <c r="N191" i="24"/>
  <c r="N190" i="24"/>
  <c r="N189" i="24"/>
  <c r="N188" i="24"/>
  <c r="N187" i="24"/>
  <c r="N186" i="24"/>
  <c r="N185" i="24"/>
  <c r="N184" i="24"/>
  <c r="N183" i="24"/>
  <c r="N182" i="24"/>
  <c r="N181" i="24"/>
  <c r="N180" i="24"/>
  <c r="N179" i="24"/>
  <c r="N178" i="24"/>
  <c r="N177" i="24"/>
  <c r="N176" i="24"/>
  <c r="N175" i="24"/>
  <c r="N174" i="24"/>
  <c r="N173" i="24"/>
  <c r="N172" i="24"/>
  <c r="N171" i="24"/>
  <c r="N170" i="24"/>
  <c r="N169" i="24"/>
  <c r="N168" i="24"/>
  <c r="N167" i="24"/>
  <c r="N166" i="24"/>
  <c r="N165" i="24"/>
  <c r="N164" i="24"/>
  <c r="N163" i="24"/>
  <c r="N162" i="24"/>
  <c r="N161" i="24"/>
  <c r="N160" i="24"/>
  <c r="N159" i="24"/>
  <c r="N158" i="24"/>
  <c r="N157" i="24"/>
  <c r="N156" i="24"/>
  <c r="N155" i="24"/>
  <c r="N154" i="24"/>
  <c r="N153" i="24"/>
  <c r="N152" i="24"/>
  <c r="N151" i="24"/>
  <c r="N150" i="24"/>
  <c r="N149" i="24"/>
  <c r="N148" i="24"/>
  <c r="N147" i="24"/>
  <c r="N146" i="24"/>
  <c r="N145" i="24"/>
  <c r="N144" i="24"/>
  <c r="N143" i="24"/>
  <c r="N142" i="24"/>
  <c r="N141" i="24"/>
  <c r="N140" i="24"/>
  <c r="N139" i="24"/>
  <c r="N138" i="24"/>
  <c r="N137" i="24"/>
  <c r="N136" i="24"/>
  <c r="N135" i="24"/>
  <c r="N134" i="24"/>
  <c r="N133" i="24"/>
  <c r="N132" i="24"/>
  <c r="N131" i="24"/>
  <c r="N130" i="24"/>
  <c r="N129" i="24"/>
  <c r="N128" i="24"/>
  <c r="N127" i="24"/>
  <c r="N126" i="24"/>
  <c r="N125" i="24"/>
  <c r="N124" i="24"/>
  <c r="N123" i="24"/>
  <c r="N122" i="24"/>
  <c r="N121" i="24"/>
  <c r="N120" i="24"/>
  <c r="N119" i="24"/>
  <c r="N118" i="24"/>
  <c r="N117" i="24"/>
  <c r="N116" i="24"/>
  <c r="N115" i="24"/>
  <c r="N114" i="24"/>
  <c r="N113" i="24"/>
  <c r="N112" i="24"/>
  <c r="N111" i="24"/>
  <c r="N110" i="24"/>
  <c r="N109" i="24"/>
  <c r="N108" i="24"/>
  <c r="N107" i="24"/>
  <c r="N106" i="24"/>
  <c r="N105" i="24"/>
  <c r="N104" i="24"/>
  <c r="N103" i="24"/>
  <c r="N102" i="24"/>
  <c r="N101" i="24"/>
  <c r="N100" i="24"/>
  <c r="N99" i="24"/>
  <c r="N98" i="24"/>
  <c r="N97" i="24"/>
  <c r="N96" i="24"/>
  <c r="N95" i="24"/>
  <c r="N94" i="24"/>
  <c r="N93" i="24"/>
  <c r="N92" i="24"/>
  <c r="N91" i="24"/>
  <c r="N90" i="24"/>
  <c r="N89" i="24"/>
  <c r="N88" i="24"/>
  <c r="N87" i="24"/>
  <c r="N86" i="24"/>
  <c r="N85" i="24"/>
  <c r="N84" i="24"/>
  <c r="N83" i="24"/>
  <c r="N82" i="24"/>
  <c r="N81" i="24"/>
  <c r="N80" i="24"/>
  <c r="N79" i="24"/>
  <c r="N78" i="24"/>
  <c r="N77" i="24"/>
  <c r="N76" i="24"/>
  <c r="N75" i="24"/>
  <c r="N74" i="24"/>
  <c r="N73" i="24"/>
  <c r="N71" i="24"/>
  <c r="N70" i="24"/>
  <c r="N69" i="24"/>
  <c r="N68" i="24"/>
  <c r="N67" i="24"/>
  <c r="N66" i="24"/>
  <c r="N65" i="24"/>
  <c r="N64" i="24"/>
  <c r="N63" i="24"/>
  <c r="N62" i="24"/>
  <c r="N61" i="24"/>
  <c r="N60" i="24"/>
  <c r="N59" i="24"/>
  <c r="N58" i="24"/>
  <c r="N57" i="24"/>
  <c r="N56" i="24"/>
  <c r="N55" i="24"/>
  <c r="N54" i="24"/>
  <c r="N53" i="24"/>
  <c r="N52" i="24"/>
  <c r="N51" i="24"/>
  <c r="N50" i="24"/>
  <c r="N49" i="24"/>
  <c r="N48" i="24"/>
  <c r="N47" i="24"/>
  <c r="N46" i="24"/>
  <c r="N45" i="24"/>
  <c r="N44" i="24"/>
  <c r="N43" i="24"/>
  <c r="N42" i="24"/>
  <c r="N41" i="24"/>
  <c r="N40" i="24"/>
  <c r="N39" i="24"/>
  <c r="N38" i="24"/>
  <c r="N37" i="24"/>
  <c r="N36" i="24"/>
  <c r="N35" i="24"/>
  <c r="N34" i="24"/>
  <c r="N33" i="24"/>
  <c r="N32" i="24"/>
  <c r="N31" i="24"/>
  <c r="N30" i="24"/>
  <c r="N29" i="24"/>
  <c r="N28" i="24"/>
  <c r="N27" i="24"/>
  <c r="N26" i="24"/>
  <c r="N25" i="24"/>
  <c r="N24" i="24"/>
  <c r="N23" i="24"/>
  <c r="N22" i="24"/>
  <c r="N21" i="24"/>
  <c r="N20" i="24"/>
  <c r="N19" i="24"/>
  <c r="N18" i="24"/>
  <c r="N17" i="24"/>
  <c r="N16" i="24"/>
  <c r="N15" i="24"/>
  <c r="N14" i="24"/>
  <c r="K1012" i="24"/>
  <c r="K1011" i="24"/>
  <c r="K1010" i="24"/>
  <c r="K1009" i="24"/>
  <c r="K1008" i="24"/>
  <c r="K1007" i="24"/>
  <c r="K1006" i="24"/>
  <c r="K1005" i="24"/>
  <c r="K1004" i="24"/>
  <c r="K1003" i="24"/>
  <c r="K1002" i="24"/>
  <c r="K1001" i="24"/>
  <c r="K1000" i="24"/>
  <c r="K999" i="24"/>
  <c r="K998" i="24"/>
  <c r="K997" i="24"/>
  <c r="K996" i="24"/>
  <c r="K995" i="24"/>
  <c r="K994" i="24"/>
  <c r="K993" i="24"/>
  <c r="K992" i="24"/>
  <c r="K991" i="24"/>
  <c r="K990" i="24"/>
  <c r="K989" i="24"/>
  <c r="K988" i="24"/>
  <c r="K987" i="24"/>
  <c r="K986" i="24"/>
  <c r="K985" i="24"/>
  <c r="K984" i="24"/>
  <c r="K983" i="24"/>
  <c r="K982" i="24"/>
  <c r="K981" i="24"/>
  <c r="K980" i="24"/>
  <c r="K979" i="24"/>
  <c r="K978" i="24"/>
  <c r="K977" i="24"/>
  <c r="K976" i="24"/>
  <c r="K975" i="24"/>
  <c r="K974" i="24"/>
  <c r="K973" i="24"/>
  <c r="K972" i="24"/>
  <c r="K971" i="24"/>
  <c r="K970" i="24"/>
  <c r="K969" i="24"/>
  <c r="K968" i="24"/>
  <c r="K967" i="24"/>
  <c r="K966" i="24"/>
  <c r="K965" i="24"/>
  <c r="K964" i="24"/>
  <c r="K963" i="24"/>
  <c r="K962" i="24"/>
  <c r="K961" i="24"/>
  <c r="K960" i="24"/>
  <c r="K959" i="24"/>
  <c r="K958" i="24"/>
  <c r="K957" i="24"/>
  <c r="K956" i="24"/>
  <c r="K955" i="24"/>
  <c r="K954" i="24"/>
  <c r="K953" i="24"/>
  <c r="K952" i="24"/>
  <c r="K951" i="24"/>
  <c r="K950" i="24"/>
  <c r="K949" i="24"/>
  <c r="K948" i="24"/>
  <c r="K947" i="24"/>
  <c r="K946" i="24"/>
  <c r="K945" i="24"/>
  <c r="K944" i="24"/>
  <c r="K943" i="24"/>
  <c r="K942" i="24"/>
  <c r="K941" i="24"/>
  <c r="K940" i="24"/>
  <c r="K939" i="24"/>
  <c r="K938" i="24"/>
  <c r="K937" i="24"/>
  <c r="K936" i="24"/>
  <c r="K935" i="24"/>
  <c r="K934" i="24"/>
  <c r="K933" i="24"/>
  <c r="K932" i="24"/>
  <c r="K931" i="24"/>
  <c r="K930" i="24"/>
  <c r="K929" i="24"/>
  <c r="K928" i="24"/>
  <c r="K927" i="24"/>
  <c r="K926" i="24"/>
  <c r="K925" i="24"/>
  <c r="K924" i="24"/>
  <c r="K923" i="24"/>
  <c r="K922" i="24"/>
  <c r="K921" i="24"/>
  <c r="K920" i="24"/>
  <c r="K919" i="24"/>
  <c r="K918" i="24"/>
  <c r="K917" i="24"/>
  <c r="K916" i="24"/>
  <c r="K915" i="24"/>
  <c r="K914" i="24"/>
  <c r="K913" i="24"/>
  <c r="K912" i="24"/>
  <c r="K911" i="24"/>
  <c r="K910" i="24"/>
  <c r="K909" i="24"/>
  <c r="K908" i="24"/>
  <c r="K907" i="24"/>
  <c r="K906" i="24"/>
  <c r="K905" i="24"/>
  <c r="K904" i="24"/>
  <c r="K903" i="24"/>
  <c r="K902" i="24"/>
  <c r="K901" i="24"/>
  <c r="K900" i="24"/>
  <c r="K899" i="24"/>
  <c r="K898" i="24"/>
  <c r="K897" i="24"/>
  <c r="K896" i="24"/>
  <c r="K895" i="24"/>
  <c r="K894" i="24"/>
  <c r="K893" i="24"/>
  <c r="K892" i="24"/>
  <c r="K891" i="24"/>
  <c r="K890" i="24"/>
  <c r="K889" i="24"/>
  <c r="K888" i="24"/>
  <c r="K887" i="24"/>
  <c r="K886" i="24"/>
  <c r="K885" i="24"/>
  <c r="K884" i="24"/>
  <c r="K883" i="24"/>
  <c r="K882" i="24"/>
  <c r="K881" i="24"/>
  <c r="K880" i="24"/>
  <c r="K879" i="24"/>
  <c r="K878" i="24"/>
  <c r="K877" i="24"/>
  <c r="K876" i="24"/>
  <c r="K875" i="24"/>
  <c r="K874" i="24"/>
  <c r="K873" i="24"/>
  <c r="K872" i="24"/>
  <c r="K871" i="24"/>
  <c r="K870" i="24"/>
  <c r="K869" i="24"/>
  <c r="K868" i="24"/>
  <c r="K867" i="24"/>
  <c r="K866" i="24"/>
  <c r="K865" i="24"/>
  <c r="K864" i="24"/>
  <c r="K863" i="24"/>
  <c r="K862" i="24"/>
  <c r="K861" i="24"/>
  <c r="K860" i="24"/>
  <c r="K859" i="24"/>
  <c r="K858" i="24"/>
  <c r="K857" i="24"/>
  <c r="K856" i="24"/>
  <c r="K855" i="24"/>
  <c r="K854" i="24"/>
  <c r="K853" i="24"/>
  <c r="K852" i="24"/>
  <c r="K851" i="24"/>
  <c r="K850" i="24"/>
  <c r="K849" i="24"/>
  <c r="K848" i="24"/>
  <c r="K847" i="24"/>
  <c r="K846" i="24"/>
  <c r="K845" i="24"/>
  <c r="K844" i="24"/>
  <c r="K843" i="24"/>
  <c r="K842" i="24"/>
  <c r="K841" i="24"/>
  <c r="K840" i="24"/>
  <c r="K839" i="24"/>
  <c r="K838" i="24"/>
  <c r="K837" i="24"/>
  <c r="K836" i="24"/>
  <c r="K835" i="24"/>
  <c r="K834" i="24"/>
  <c r="K833" i="24"/>
  <c r="K832" i="24"/>
  <c r="K831" i="24"/>
  <c r="K830" i="24"/>
  <c r="K829" i="24"/>
  <c r="K828" i="24"/>
  <c r="K827" i="24"/>
  <c r="K826" i="24"/>
  <c r="K825" i="24"/>
  <c r="K824" i="24"/>
  <c r="K823" i="24"/>
  <c r="K822" i="24"/>
  <c r="K821" i="24"/>
  <c r="K820" i="24"/>
  <c r="K819" i="24"/>
  <c r="K818" i="24"/>
  <c r="K817" i="24"/>
  <c r="K816" i="24"/>
  <c r="K815" i="24"/>
  <c r="K814" i="24"/>
  <c r="K813" i="24"/>
  <c r="K812" i="24"/>
  <c r="K811" i="24"/>
  <c r="K810" i="24"/>
  <c r="K809" i="24"/>
  <c r="K808" i="24"/>
  <c r="K807" i="24"/>
  <c r="K806" i="24"/>
  <c r="K805" i="24"/>
  <c r="K804" i="24"/>
  <c r="K803" i="24"/>
  <c r="K802" i="24"/>
  <c r="K801" i="24"/>
  <c r="K800" i="24"/>
  <c r="K799" i="24"/>
  <c r="K798" i="24"/>
  <c r="K797" i="24"/>
  <c r="K796" i="24"/>
  <c r="K795" i="24"/>
  <c r="K794" i="24"/>
  <c r="K793" i="24"/>
  <c r="K792" i="24"/>
  <c r="K791" i="24"/>
  <c r="K790" i="24"/>
  <c r="K789" i="24"/>
  <c r="K788" i="24"/>
  <c r="K787" i="24"/>
  <c r="K786" i="24"/>
  <c r="K785" i="24"/>
  <c r="K784" i="24"/>
  <c r="K783" i="24"/>
  <c r="K782" i="24"/>
  <c r="K781" i="24"/>
  <c r="K780" i="24"/>
  <c r="K779" i="24"/>
  <c r="K778" i="24"/>
  <c r="K777" i="24"/>
  <c r="K776" i="24"/>
  <c r="K775" i="24"/>
  <c r="K774" i="24"/>
  <c r="K773" i="24"/>
  <c r="K772" i="24"/>
  <c r="K771" i="24"/>
  <c r="K770" i="24"/>
  <c r="K769" i="24"/>
  <c r="K768" i="24"/>
  <c r="K767" i="24"/>
  <c r="K766" i="24"/>
  <c r="K765" i="24"/>
  <c r="K764" i="24"/>
  <c r="K763" i="24"/>
  <c r="K762" i="24"/>
  <c r="K761" i="24"/>
  <c r="K760" i="24"/>
  <c r="K759" i="24"/>
  <c r="K758" i="24"/>
  <c r="K757" i="24"/>
  <c r="K756" i="24"/>
  <c r="K755" i="24"/>
  <c r="K754" i="24"/>
  <c r="K753" i="24"/>
  <c r="K752" i="24"/>
  <c r="K751" i="24"/>
  <c r="K750" i="24"/>
  <c r="K749" i="24"/>
  <c r="K748" i="24"/>
  <c r="K747" i="24"/>
  <c r="K746" i="24"/>
  <c r="K745" i="24"/>
  <c r="K744" i="24"/>
  <c r="K743" i="24"/>
  <c r="K742" i="24"/>
  <c r="K741" i="24"/>
  <c r="K740" i="24"/>
  <c r="K739" i="24"/>
  <c r="K738" i="24"/>
  <c r="K737" i="24"/>
  <c r="K736" i="24"/>
  <c r="K735" i="24"/>
  <c r="K734" i="24"/>
  <c r="K733" i="24"/>
  <c r="K732" i="24"/>
  <c r="K731" i="24"/>
  <c r="K730" i="24"/>
  <c r="K729" i="24"/>
  <c r="K728" i="24"/>
  <c r="K727" i="24"/>
  <c r="K726" i="24"/>
  <c r="K725" i="24"/>
  <c r="K724" i="24"/>
  <c r="K723" i="24"/>
  <c r="K722" i="24"/>
  <c r="K721" i="24"/>
  <c r="K720" i="24"/>
  <c r="K719" i="24"/>
  <c r="K718" i="24"/>
  <c r="K717" i="24"/>
  <c r="K716" i="24"/>
  <c r="K715" i="24"/>
  <c r="K714" i="24"/>
  <c r="K713" i="24"/>
  <c r="K712" i="24"/>
  <c r="K711" i="24"/>
  <c r="K710" i="24"/>
  <c r="K709" i="24"/>
  <c r="K708" i="24"/>
  <c r="K707" i="24"/>
  <c r="K706" i="24"/>
  <c r="K705" i="24"/>
  <c r="K704" i="24"/>
  <c r="K703" i="24"/>
  <c r="K702" i="24"/>
  <c r="K701" i="24"/>
  <c r="K700" i="24"/>
  <c r="K699" i="24"/>
  <c r="K698" i="24"/>
  <c r="K697" i="24"/>
  <c r="K696" i="24"/>
  <c r="K695" i="24"/>
  <c r="K694" i="24"/>
  <c r="K693" i="24"/>
  <c r="K692" i="24"/>
  <c r="K691" i="24"/>
  <c r="K690" i="24"/>
  <c r="K689" i="24"/>
  <c r="K688" i="24"/>
  <c r="K687" i="24"/>
  <c r="K686" i="24"/>
  <c r="K685" i="24"/>
  <c r="K684" i="24"/>
  <c r="K683" i="24"/>
  <c r="K682" i="24"/>
  <c r="K681" i="24"/>
  <c r="K680" i="24"/>
  <c r="K679" i="24"/>
  <c r="K678" i="24"/>
  <c r="K677" i="24"/>
  <c r="K676" i="24"/>
  <c r="K675" i="24"/>
  <c r="K674" i="24"/>
  <c r="K673" i="24"/>
  <c r="K672" i="24"/>
  <c r="K671" i="24"/>
  <c r="K670" i="24"/>
  <c r="K669" i="24"/>
  <c r="K668" i="24"/>
  <c r="K667" i="24"/>
  <c r="K666" i="24"/>
  <c r="K665" i="24"/>
  <c r="K664" i="24"/>
  <c r="K663" i="24"/>
  <c r="K662" i="24"/>
  <c r="K661" i="24"/>
  <c r="K660" i="24"/>
  <c r="K659" i="24"/>
  <c r="K658" i="24"/>
  <c r="K657" i="24"/>
  <c r="K656" i="24"/>
  <c r="K655" i="24"/>
  <c r="K654" i="24"/>
  <c r="K653" i="24"/>
  <c r="K652" i="24"/>
  <c r="K651" i="24"/>
  <c r="K650" i="24"/>
  <c r="K649" i="24"/>
  <c r="K648" i="24"/>
  <c r="K647" i="24"/>
  <c r="K646" i="24"/>
  <c r="K645" i="24"/>
  <c r="K644" i="24"/>
  <c r="K643" i="24"/>
  <c r="K642" i="24"/>
  <c r="K641" i="24"/>
  <c r="K640" i="24"/>
  <c r="K639" i="24"/>
  <c r="K638" i="24"/>
  <c r="K637" i="24"/>
  <c r="K636" i="24"/>
  <c r="K635" i="24"/>
  <c r="K634" i="24"/>
  <c r="K633" i="24"/>
  <c r="K632" i="24"/>
  <c r="K631" i="24"/>
  <c r="K630" i="24"/>
  <c r="K629" i="24"/>
  <c r="K628" i="24"/>
  <c r="K627" i="24"/>
  <c r="K626" i="24"/>
  <c r="K625" i="24"/>
  <c r="K624" i="24"/>
  <c r="K623" i="24"/>
  <c r="K622" i="24"/>
  <c r="K621" i="24"/>
  <c r="K620" i="24"/>
  <c r="K619" i="24"/>
  <c r="K618" i="24"/>
  <c r="K617" i="24"/>
  <c r="K616" i="24"/>
  <c r="K615" i="24"/>
  <c r="K614" i="24"/>
  <c r="K613" i="24"/>
  <c r="K612" i="24"/>
  <c r="K611" i="24"/>
  <c r="K610" i="24"/>
  <c r="K609" i="24"/>
  <c r="K608" i="24"/>
  <c r="K607" i="24"/>
  <c r="K606" i="24"/>
  <c r="K605" i="24"/>
  <c r="K604" i="24"/>
  <c r="K603" i="24"/>
  <c r="K602" i="24"/>
  <c r="K601" i="24"/>
  <c r="K600" i="24"/>
  <c r="K599" i="24"/>
  <c r="K598" i="24"/>
  <c r="K597" i="24"/>
  <c r="K596" i="24"/>
  <c r="K595" i="24"/>
  <c r="K594" i="24"/>
  <c r="K593" i="24"/>
  <c r="K592" i="24"/>
  <c r="K591" i="24"/>
  <c r="K590" i="24"/>
  <c r="K589" i="24"/>
  <c r="K588" i="24"/>
  <c r="K587" i="24"/>
  <c r="K586" i="24"/>
  <c r="K585" i="24"/>
  <c r="K584" i="24"/>
  <c r="K583" i="24"/>
  <c r="K582" i="24"/>
  <c r="K581" i="24"/>
  <c r="K580" i="24"/>
  <c r="K579" i="24"/>
  <c r="K578" i="24"/>
  <c r="K577" i="24"/>
  <c r="K576" i="24"/>
  <c r="K575" i="24"/>
  <c r="K574" i="24"/>
  <c r="K573" i="24"/>
  <c r="K572" i="24"/>
  <c r="K571" i="24"/>
  <c r="K570" i="24"/>
  <c r="K569" i="24"/>
  <c r="K568" i="24"/>
  <c r="K567" i="24"/>
  <c r="K566" i="24"/>
  <c r="K565" i="24"/>
  <c r="K564" i="24"/>
  <c r="K563" i="24"/>
  <c r="K562" i="24"/>
  <c r="K561" i="24"/>
  <c r="K560" i="24"/>
  <c r="K559" i="24"/>
  <c r="K558" i="24"/>
  <c r="K557" i="24"/>
  <c r="K556" i="24"/>
  <c r="K555" i="24"/>
  <c r="K554" i="24"/>
  <c r="K553" i="24"/>
  <c r="K552" i="24"/>
  <c r="K551" i="24"/>
  <c r="K550" i="24"/>
  <c r="K549" i="24"/>
  <c r="K548" i="24"/>
  <c r="K547" i="24"/>
  <c r="K546" i="24"/>
  <c r="K545" i="24"/>
  <c r="K544" i="24"/>
  <c r="K543" i="24"/>
  <c r="K542" i="24"/>
  <c r="K541" i="24"/>
  <c r="K540" i="24"/>
  <c r="K539" i="24"/>
  <c r="K538" i="24"/>
  <c r="K537" i="24"/>
  <c r="K536" i="24"/>
  <c r="K535" i="24"/>
  <c r="K534" i="24"/>
  <c r="K533" i="24"/>
  <c r="K532" i="24"/>
  <c r="K531" i="24"/>
  <c r="K530" i="24"/>
  <c r="K529" i="24"/>
  <c r="K528" i="24"/>
  <c r="K527" i="24"/>
  <c r="K526" i="24"/>
  <c r="K525" i="24"/>
  <c r="K524" i="24"/>
  <c r="K523" i="24"/>
  <c r="K522" i="24"/>
  <c r="K521" i="24"/>
  <c r="K520" i="24"/>
  <c r="K519" i="24"/>
  <c r="K518" i="24"/>
  <c r="K517" i="24"/>
  <c r="K516" i="24"/>
  <c r="K515" i="24"/>
  <c r="K514" i="24"/>
  <c r="K513" i="24"/>
  <c r="K512" i="24"/>
  <c r="K511" i="24"/>
  <c r="K510" i="24"/>
  <c r="K509" i="24"/>
  <c r="K508" i="24"/>
  <c r="K507" i="24"/>
  <c r="K506" i="24"/>
  <c r="K505" i="24"/>
  <c r="K504" i="24"/>
  <c r="K503" i="24"/>
  <c r="K502" i="24"/>
  <c r="K501" i="24"/>
  <c r="K500" i="24"/>
  <c r="K499" i="24"/>
  <c r="K498" i="24"/>
  <c r="K497" i="24"/>
  <c r="K496" i="24"/>
  <c r="K495" i="24"/>
  <c r="K494" i="24"/>
  <c r="K493" i="24"/>
  <c r="K492" i="24"/>
  <c r="K491" i="24"/>
  <c r="K490" i="24"/>
  <c r="K489" i="24"/>
  <c r="K488" i="24"/>
  <c r="K487" i="24"/>
  <c r="K486" i="24"/>
  <c r="K485" i="24"/>
  <c r="K484" i="24"/>
  <c r="K483" i="24"/>
  <c r="K482" i="24"/>
  <c r="K481" i="24"/>
  <c r="K480" i="24"/>
  <c r="K479" i="24"/>
  <c r="K478" i="24"/>
  <c r="K477" i="24"/>
  <c r="K476" i="24"/>
  <c r="K475" i="24"/>
  <c r="K474" i="24"/>
  <c r="K473" i="24"/>
  <c r="K472" i="24"/>
  <c r="K471" i="24"/>
  <c r="K470" i="24"/>
  <c r="K469" i="24"/>
  <c r="K468" i="24"/>
  <c r="K467" i="24"/>
  <c r="K466" i="24"/>
  <c r="K465" i="24"/>
  <c r="K464" i="24"/>
  <c r="K463" i="24"/>
  <c r="K462" i="24"/>
  <c r="K461" i="24"/>
  <c r="K460" i="24"/>
  <c r="K459" i="24"/>
  <c r="K458" i="24"/>
  <c r="K457" i="24"/>
  <c r="K456" i="24"/>
  <c r="K455" i="24"/>
  <c r="K454" i="24"/>
  <c r="K453" i="24"/>
  <c r="K452" i="24"/>
  <c r="K451" i="24"/>
  <c r="K450" i="24"/>
  <c r="K449" i="24"/>
  <c r="K448" i="24"/>
  <c r="K447" i="24"/>
  <c r="K446" i="24"/>
  <c r="K445" i="24"/>
  <c r="K444" i="24"/>
  <c r="K443" i="24"/>
  <c r="K442" i="24"/>
  <c r="K441" i="24"/>
  <c r="K440" i="24"/>
  <c r="K439" i="24"/>
  <c r="K438" i="24"/>
  <c r="K437" i="24"/>
  <c r="K436" i="24"/>
  <c r="K435" i="24"/>
  <c r="K434" i="24"/>
  <c r="K433" i="24"/>
  <c r="K432" i="24"/>
  <c r="K431" i="24"/>
  <c r="K430" i="24"/>
  <c r="K429" i="24"/>
  <c r="K428" i="24"/>
  <c r="K427" i="24"/>
  <c r="K426" i="24"/>
  <c r="K425" i="24"/>
  <c r="K424" i="24"/>
  <c r="K423" i="24"/>
  <c r="K422" i="24"/>
  <c r="K421" i="24"/>
  <c r="K420" i="24"/>
  <c r="K419" i="24"/>
  <c r="K418" i="24"/>
  <c r="K417" i="24"/>
  <c r="K416" i="24"/>
  <c r="K415" i="24"/>
  <c r="K414" i="24"/>
  <c r="K413" i="24"/>
  <c r="K412" i="24"/>
  <c r="K411" i="24"/>
  <c r="K410" i="24"/>
  <c r="K409" i="24"/>
  <c r="K408" i="24"/>
  <c r="K407" i="24"/>
  <c r="K406" i="24"/>
  <c r="K405" i="24"/>
  <c r="K404" i="24"/>
  <c r="K403" i="24"/>
  <c r="K402" i="24"/>
  <c r="K401" i="24"/>
  <c r="K400" i="24"/>
  <c r="K399" i="24"/>
  <c r="K398" i="24"/>
  <c r="K397" i="24"/>
  <c r="K396" i="24"/>
  <c r="K395" i="24"/>
  <c r="K394" i="24"/>
  <c r="K393" i="24"/>
  <c r="K392" i="24"/>
  <c r="K391" i="24"/>
  <c r="K390" i="24"/>
  <c r="K389" i="24"/>
  <c r="K388" i="24"/>
  <c r="K387" i="24"/>
  <c r="K386" i="24"/>
  <c r="K385" i="24"/>
  <c r="K384" i="24"/>
  <c r="K383" i="24"/>
  <c r="K382" i="24"/>
  <c r="K381" i="24"/>
  <c r="K380" i="24"/>
  <c r="K379" i="24"/>
  <c r="K378" i="24"/>
  <c r="K377" i="24"/>
  <c r="K376" i="24"/>
  <c r="K375" i="24"/>
  <c r="K374" i="24"/>
  <c r="K373" i="24"/>
  <c r="K372" i="24"/>
  <c r="K371" i="24"/>
  <c r="K370" i="24"/>
  <c r="K369" i="24"/>
  <c r="K368" i="24"/>
  <c r="K367" i="24"/>
  <c r="K366" i="24"/>
  <c r="K365" i="24"/>
  <c r="K364" i="24"/>
  <c r="K363" i="24"/>
  <c r="K362" i="24"/>
  <c r="K361" i="24"/>
  <c r="K360" i="24"/>
  <c r="K359" i="24"/>
  <c r="K358" i="24"/>
  <c r="K357" i="24"/>
  <c r="K356" i="24"/>
  <c r="K355" i="24"/>
  <c r="K354" i="24"/>
  <c r="K353" i="24"/>
  <c r="K352" i="24"/>
  <c r="K351" i="24"/>
  <c r="K350" i="24"/>
  <c r="K349" i="24"/>
  <c r="K348" i="24"/>
  <c r="K347" i="24"/>
  <c r="K346" i="24"/>
  <c r="K345" i="24"/>
  <c r="K344" i="24"/>
  <c r="K343" i="24"/>
  <c r="K342" i="24"/>
  <c r="K341" i="24"/>
  <c r="K340" i="24"/>
  <c r="K339" i="24"/>
  <c r="K338" i="24"/>
  <c r="K337" i="24"/>
  <c r="K336" i="24"/>
  <c r="K335" i="24"/>
  <c r="K334" i="24"/>
  <c r="K333" i="24"/>
  <c r="K332" i="24"/>
  <c r="K331" i="24"/>
  <c r="K330" i="24"/>
  <c r="K329" i="24"/>
  <c r="K328" i="24"/>
  <c r="K327" i="24"/>
  <c r="K326" i="24"/>
  <c r="K325" i="24"/>
  <c r="K324" i="24"/>
  <c r="K323" i="24"/>
  <c r="K322" i="24"/>
  <c r="K321" i="24"/>
  <c r="K320" i="24"/>
  <c r="K319" i="24"/>
  <c r="K318" i="24"/>
  <c r="K317" i="24"/>
  <c r="K316" i="24"/>
  <c r="K315" i="24"/>
  <c r="K314" i="24"/>
  <c r="K313" i="24"/>
  <c r="K312" i="24"/>
  <c r="K311" i="24"/>
  <c r="K310" i="24"/>
  <c r="K309" i="24"/>
  <c r="K308" i="24"/>
  <c r="K307" i="24"/>
  <c r="K306" i="24"/>
  <c r="K305" i="24"/>
  <c r="K304" i="24"/>
  <c r="K303" i="24"/>
  <c r="K302" i="24"/>
  <c r="K301" i="24"/>
  <c r="K300" i="24"/>
  <c r="K299" i="24"/>
  <c r="K298" i="24"/>
  <c r="K297" i="24"/>
  <c r="K296" i="24"/>
  <c r="K295" i="24"/>
  <c r="K294" i="24"/>
  <c r="K293" i="24"/>
  <c r="K292" i="24"/>
  <c r="K291" i="24"/>
  <c r="K290" i="24"/>
  <c r="K289" i="24"/>
  <c r="K288" i="24"/>
  <c r="K287" i="24"/>
  <c r="K286" i="24"/>
  <c r="K285" i="24"/>
  <c r="K284" i="24"/>
  <c r="K283" i="24"/>
  <c r="K282" i="24"/>
  <c r="K281" i="24"/>
  <c r="K280" i="24"/>
  <c r="K279" i="24"/>
  <c r="K278" i="24"/>
  <c r="K277" i="24"/>
  <c r="K276" i="24"/>
  <c r="K275" i="24"/>
  <c r="K274" i="24"/>
  <c r="K273" i="24"/>
  <c r="K272" i="24"/>
  <c r="K271" i="24"/>
  <c r="K270" i="24"/>
  <c r="K269" i="24"/>
  <c r="K268" i="24"/>
  <c r="K267" i="24"/>
  <c r="K266" i="24"/>
  <c r="K265" i="24"/>
  <c r="K264" i="24"/>
  <c r="K263" i="24"/>
  <c r="K262" i="24"/>
  <c r="K261" i="24"/>
  <c r="K260" i="24"/>
  <c r="K259" i="24"/>
  <c r="K258" i="24"/>
  <c r="K257" i="24"/>
  <c r="K256" i="24"/>
  <c r="K255" i="24"/>
  <c r="K254" i="24"/>
  <c r="K253" i="24"/>
  <c r="K252" i="24"/>
  <c r="K251" i="24"/>
  <c r="K250" i="24"/>
  <c r="K249" i="24"/>
  <c r="K248" i="24"/>
  <c r="K247" i="24"/>
  <c r="K246" i="24"/>
  <c r="K245" i="24"/>
  <c r="K244" i="24"/>
  <c r="K243" i="24"/>
  <c r="K242" i="24"/>
  <c r="K241" i="24"/>
  <c r="K240" i="24"/>
  <c r="K239" i="24"/>
  <c r="K238" i="24"/>
  <c r="K237" i="24"/>
  <c r="K236" i="24"/>
  <c r="K235" i="24"/>
  <c r="K234" i="24"/>
  <c r="K233" i="24"/>
  <c r="K232" i="24"/>
  <c r="K231" i="24"/>
  <c r="K230" i="24"/>
  <c r="K229" i="24"/>
  <c r="K228" i="24"/>
  <c r="K227" i="24"/>
  <c r="K226" i="24"/>
  <c r="K225" i="24"/>
  <c r="K224" i="24"/>
  <c r="K223" i="24"/>
  <c r="K222" i="24"/>
  <c r="K221" i="24"/>
  <c r="K220" i="24"/>
  <c r="K219" i="24"/>
  <c r="K218" i="24"/>
  <c r="K217" i="24"/>
  <c r="K216" i="24"/>
  <c r="K215" i="24"/>
  <c r="K214" i="24"/>
  <c r="K213" i="24"/>
  <c r="K212" i="24"/>
  <c r="K211" i="24"/>
  <c r="K210" i="24"/>
  <c r="K209" i="24"/>
  <c r="K208" i="24"/>
  <c r="K207" i="24"/>
  <c r="K206" i="24"/>
  <c r="K205" i="24"/>
  <c r="K204" i="24"/>
  <c r="K203" i="24"/>
  <c r="K202" i="24"/>
  <c r="K201" i="24"/>
  <c r="K200" i="24"/>
  <c r="K199" i="24"/>
  <c r="K198" i="24"/>
  <c r="K197" i="24"/>
  <c r="K196" i="24"/>
  <c r="K195" i="24"/>
  <c r="K194" i="24"/>
  <c r="K193" i="24"/>
  <c r="K192" i="24"/>
  <c r="K191" i="24"/>
  <c r="K190" i="24"/>
  <c r="K189" i="24"/>
  <c r="K188" i="24"/>
  <c r="K187" i="24"/>
  <c r="K186" i="24"/>
  <c r="K185" i="24"/>
  <c r="K184" i="24"/>
  <c r="K183" i="24"/>
  <c r="K182" i="24"/>
  <c r="K181" i="24"/>
  <c r="K180" i="24"/>
  <c r="K179" i="24"/>
  <c r="K178" i="24"/>
  <c r="K177" i="24"/>
  <c r="K176" i="24"/>
  <c r="K175" i="24"/>
  <c r="K174" i="24"/>
  <c r="K173" i="24"/>
  <c r="K172" i="24"/>
  <c r="K171" i="24"/>
  <c r="K170" i="24"/>
  <c r="K169" i="24"/>
  <c r="K168" i="24"/>
  <c r="K167" i="24"/>
  <c r="K166" i="24"/>
  <c r="K165" i="24"/>
  <c r="K164" i="24"/>
  <c r="K163" i="24"/>
  <c r="K162" i="24"/>
  <c r="K161" i="24"/>
  <c r="K160" i="24"/>
  <c r="K159" i="24"/>
  <c r="K158" i="24"/>
  <c r="K157" i="24"/>
  <c r="K156" i="24"/>
  <c r="K155" i="24"/>
  <c r="K154" i="24"/>
  <c r="K153" i="24"/>
  <c r="K152" i="24"/>
  <c r="K151" i="24"/>
  <c r="K150" i="24"/>
  <c r="K149" i="24"/>
  <c r="K148" i="24"/>
  <c r="K147" i="24"/>
  <c r="K146" i="24"/>
  <c r="K145" i="24"/>
  <c r="K144" i="24"/>
  <c r="K143" i="24"/>
  <c r="K142" i="24"/>
  <c r="K141" i="24"/>
  <c r="K140" i="24"/>
  <c r="K139" i="24"/>
  <c r="K138" i="24"/>
  <c r="K137" i="24"/>
  <c r="K136" i="24"/>
  <c r="K135" i="24"/>
  <c r="K134" i="24"/>
  <c r="K133" i="24"/>
  <c r="K132" i="24"/>
  <c r="K131" i="24"/>
  <c r="K130" i="24"/>
  <c r="K129" i="24"/>
  <c r="K128" i="24"/>
  <c r="K127" i="24"/>
  <c r="K126" i="24"/>
  <c r="K125" i="24"/>
  <c r="K124" i="24"/>
  <c r="K123" i="24"/>
  <c r="K122" i="24"/>
  <c r="K121" i="24"/>
  <c r="K120" i="24"/>
  <c r="K119" i="24"/>
  <c r="K118" i="24"/>
  <c r="K117" i="24"/>
  <c r="K116" i="24"/>
  <c r="K115" i="24"/>
  <c r="K114" i="24"/>
  <c r="K113" i="24"/>
  <c r="K112" i="24"/>
  <c r="K111" i="24"/>
  <c r="K110" i="24"/>
  <c r="K109" i="24"/>
  <c r="K108" i="24"/>
  <c r="K107" i="24"/>
  <c r="K106" i="24"/>
  <c r="K105" i="24"/>
  <c r="K104" i="24"/>
  <c r="K103" i="24"/>
  <c r="K102" i="24"/>
  <c r="K101" i="24"/>
  <c r="K100" i="24"/>
  <c r="K99" i="24"/>
  <c r="K98" i="24"/>
  <c r="K97" i="24"/>
  <c r="K96" i="24"/>
  <c r="K95" i="24"/>
  <c r="K94" i="24"/>
  <c r="K93" i="24"/>
  <c r="K92" i="24"/>
  <c r="K91" i="24"/>
  <c r="K90" i="24"/>
  <c r="K89" i="24"/>
  <c r="K88" i="24"/>
  <c r="K87" i="24"/>
  <c r="K86" i="24"/>
  <c r="K85" i="24"/>
  <c r="K84" i="24"/>
  <c r="K83" i="24"/>
  <c r="K82" i="24"/>
  <c r="K81" i="24"/>
  <c r="K80" i="24"/>
  <c r="K79" i="24"/>
  <c r="K78" i="24"/>
  <c r="K77" i="24"/>
  <c r="K76" i="24"/>
  <c r="K75" i="24"/>
  <c r="K74" i="24"/>
  <c r="K73" i="24"/>
  <c r="K71" i="24"/>
  <c r="K70" i="24"/>
  <c r="K69" i="24"/>
  <c r="K68" i="24"/>
  <c r="K67" i="24"/>
  <c r="K66" i="24"/>
  <c r="K65" i="24"/>
  <c r="K64" i="24"/>
  <c r="K63" i="24"/>
  <c r="K62" i="24"/>
  <c r="K61" i="24"/>
  <c r="K60" i="24"/>
  <c r="K59" i="24"/>
  <c r="K58" i="24"/>
  <c r="K57" i="24"/>
  <c r="K56" i="24"/>
  <c r="K55" i="24"/>
  <c r="K54" i="24"/>
  <c r="K53" i="24"/>
  <c r="K52" i="24"/>
  <c r="K51" i="24"/>
  <c r="K50" i="24"/>
  <c r="K49" i="24"/>
  <c r="K48" i="24"/>
  <c r="K47" i="24"/>
  <c r="K46" i="24"/>
  <c r="K45" i="24"/>
  <c r="K44" i="24"/>
  <c r="K43" i="24"/>
  <c r="K42" i="24"/>
  <c r="K41" i="24"/>
  <c r="K40" i="24"/>
  <c r="K39" i="24"/>
  <c r="K38" i="24"/>
  <c r="K37" i="24"/>
  <c r="K36" i="24"/>
  <c r="K35" i="24"/>
  <c r="K34" i="24"/>
  <c r="K33" i="24"/>
  <c r="K32" i="24"/>
  <c r="K31" i="24"/>
  <c r="K30" i="24"/>
  <c r="K29" i="24"/>
  <c r="K28" i="24"/>
  <c r="K27" i="24"/>
  <c r="K26" i="24"/>
  <c r="K25" i="24"/>
  <c r="K24" i="24"/>
  <c r="K23" i="24"/>
  <c r="K22" i="24"/>
  <c r="K21" i="24"/>
  <c r="K20" i="24"/>
  <c r="K19" i="24"/>
  <c r="K18" i="24"/>
  <c r="K17" i="24"/>
  <c r="K16" i="24"/>
  <c r="K15" i="24"/>
  <c r="K14" i="24"/>
  <c r="H1012" i="24"/>
  <c r="H1011" i="24"/>
  <c r="H1010" i="24"/>
  <c r="H1009" i="24"/>
  <c r="H1008" i="24"/>
  <c r="H1007" i="24"/>
  <c r="H1006" i="24"/>
  <c r="H1005" i="24"/>
  <c r="H1004" i="24"/>
  <c r="H1003" i="24"/>
  <c r="H1002" i="24"/>
  <c r="H1001" i="24"/>
  <c r="H1000" i="24"/>
  <c r="H999" i="24"/>
  <c r="H998" i="24"/>
  <c r="H997" i="24"/>
  <c r="H996" i="24"/>
  <c r="H995" i="24"/>
  <c r="H994" i="24"/>
  <c r="H993" i="24"/>
  <c r="H992" i="24"/>
  <c r="H991" i="24"/>
  <c r="H990" i="24"/>
  <c r="H989" i="24"/>
  <c r="H988" i="24"/>
  <c r="H987" i="24"/>
  <c r="H986" i="24"/>
  <c r="H985" i="24"/>
  <c r="H984" i="24"/>
  <c r="H983" i="24"/>
  <c r="H982" i="24"/>
  <c r="H981" i="24"/>
  <c r="H980" i="24"/>
  <c r="H979" i="24"/>
  <c r="H978" i="24"/>
  <c r="H977" i="24"/>
  <c r="H976" i="24"/>
  <c r="H975" i="24"/>
  <c r="H974" i="24"/>
  <c r="H973" i="24"/>
  <c r="H972" i="24"/>
  <c r="H971" i="24"/>
  <c r="H970" i="24"/>
  <c r="H969" i="24"/>
  <c r="H968" i="24"/>
  <c r="H967" i="24"/>
  <c r="H966" i="24"/>
  <c r="H965" i="24"/>
  <c r="H964" i="24"/>
  <c r="H963" i="24"/>
  <c r="H962" i="24"/>
  <c r="H961" i="24"/>
  <c r="H960" i="24"/>
  <c r="H959" i="24"/>
  <c r="H958" i="24"/>
  <c r="H957" i="24"/>
  <c r="H956" i="24"/>
  <c r="H955" i="24"/>
  <c r="H954" i="24"/>
  <c r="H953" i="24"/>
  <c r="H952" i="24"/>
  <c r="H951" i="24"/>
  <c r="H950" i="24"/>
  <c r="H949" i="24"/>
  <c r="H948" i="24"/>
  <c r="H947" i="24"/>
  <c r="H946" i="24"/>
  <c r="H945" i="24"/>
  <c r="H944" i="24"/>
  <c r="H943" i="24"/>
  <c r="H942" i="24"/>
  <c r="H941" i="24"/>
  <c r="H940" i="24"/>
  <c r="H939" i="24"/>
  <c r="H938" i="24"/>
  <c r="H937" i="24"/>
  <c r="H936" i="24"/>
  <c r="H935" i="24"/>
  <c r="H934" i="24"/>
  <c r="H933" i="24"/>
  <c r="H932" i="24"/>
  <c r="H931" i="24"/>
  <c r="H930" i="24"/>
  <c r="H929" i="24"/>
  <c r="H928" i="24"/>
  <c r="H927" i="24"/>
  <c r="H926" i="24"/>
  <c r="H925" i="24"/>
  <c r="H924" i="24"/>
  <c r="H923" i="24"/>
  <c r="H922" i="24"/>
  <c r="H921" i="24"/>
  <c r="H920" i="24"/>
  <c r="H919" i="24"/>
  <c r="H918" i="24"/>
  <c r="H917" i="24"/>
  <c r="H916" i="24"/>
  <c r="H915" i="24"/>
  <c r="H914" i="24"/>
  <c r="H913" i="24"/>
  <c r="H912" i="24"/>
  <c r="H911" i="24"/>
  <c r="H910" i="24"/>
  <c r="H909" i="24"/>
  <c r="H908" i="24"/>
  <c r="H907" i="24"/>
  <c r="H906" i="24"/>
  <c r="H905" i="24"/>
  <c r="H904" i="24"/>
  <c r="H903" i="24"/>
  <c r="H902" i="24"/>
  <c r="H901" i="24"/>
  <c r="H900" i="24"/>
  <c r="H899" i="24"/>
  <c r="H898" i="24"/>
  <c r="H897" i="24"/>
  <c r="H896" i="24"/>
  <c r="H895" i="24"/>
  <c r="H894" i="24"/>
  <c r="H893" i="24"/>
  <c r="H892" i="24"/>
  <c r="H891" i="24"/>
  <c r="H890" i="24"/>
  <c r="H889" i="24"/>
  <c r="H888" i="24"/>
  <c r="H887" i="24"/>
  <c r="H886" i="24"/>
  <c r="H885" i="24"/>
  <c r="H884" i="24"/>
  <c r="H883" i="24"/>
  <c r="H882" i="24"/>
  <c r="H881" i="24"/>
  <c r="H880" i="24"/>
  <c r="H879" i="24"/>
  <c r="H878" i="24"/>
  <c r="H877" i="24"/>
  <c r="H876" i="24"/>
  <c r="H875" i="24"/>
  <c r="H874" i="24"/>
  <c r="H873" i="24"/>
  <c r="H872" i="24"/>
  <c r="H871" i="24"/>
  <c r="H870" i="24"/>
  <c r="H869" i="24"/>
  <c r="H868" i="24"/>
  <c r="H867" i="24"/>
  <c r="H866" i="24"/>
  <c r="H865" i="24"/>
  <c r="H864" i="24"/>
  <c r="H863" i="24"/>
  <c r="H862" i="24"/>
  <c r="H861" i="24"/>
  <c r="H860" i="24"/>
  <c r="H859" i="24"/>
  <c r="H858" i="24"/>
  <c r="H857" i="24"/>
  <c r="H856" i="24"/>
  <c r="H855" i="24"/>
  <c r="H854" i="24"/>
  <c r="H853" i="24"/>
  <c r="H852" i="24"/>
  <c r="H851" i="24"/>
  <c r="H850" i="24"/>
  <c r="H849" i="24"/>
  <c r="H848" i="24"/>
  <c r="H847" i="24"/>
  <c r="H846" i="24"/>
  <c r="H845" i="24"/>
  <c r="H844" i="24"/>
  <c r="H843" i="24"/>
  <c r="H842" i="24"/>
  <c r="H841" i="24"/>
  <c r="H840" i="24"/>
  <c r="H839" i="24"/>
  <c r="H838" i="24"/>
  <c r="H837" i="24"/>
  <c r="H836" i="24"/>
  <c r="H835" i="24"/>
  <c r="H834" i="24"/>
  <c r="H833" i="24"/>
  <c r="H832" i="24"/>
  <c r="H831" i="24"/>
  <c r="H830" i="24"/>
  <c r="H829" i="24"/>
  <c r="H828" i="24"/>
  <c r="H827" i="24"/>
  <c r="H826" i="24"/>
  <c r="H825" i="24"/>
  <c r="H824" i="24"/>
  <c r="H823" i="24"/>
  <c r="H822" i="24"/>
  <c r="H821" i="24"/>
  <c r="H820" i="24"/>
  <c r="H819" i="24"/>
  <c r="H818" i="24"/>
  <c r="H817" i="24"/>
  <c r="H816" i="24"/>
  <c r="H815" i="24"/>
  <c r="H814" i="24"/>
  <c r="H813" i="24"/>
  <c r="H812" i="24"/>
  <c r="H811" i="24"/>
  <c r="H810" i="24"/>
  <c r="H809" i="24"/>
  <c r="H808" i="24"/>
  <c r="H807" i="24"/>
  <c r="H806" i="24"/>
  <c r="H805" i="24"/>
  <c r="H804" i="24"/>
  <c r="H803" i="24"/>
  <c r="H802" i="24"/>
  <c r="H801" i="24"/>
  <c r="H800" i="24"/>
  <c r="H799" i="24"/>
  <c r="H798" i="24"/>
  <c r="H797" i="24"/>
  <c r="H796" i="24"/>
  <c r="H795" i="24"/>
  <c r="H794" i="24"/>
  <c r="H793" i="24"/>
  <c r="H792" i="24"/>
  <c r="H791" i="24"/>
  <c r="H790" i="24"/>
  <c r="H789" i="24"/>
  <c r="H788" i="24"/>
  <c r="H787" i="24"/>
  <c r="H786" i="24"/>
  <c r="H785" i="24"/>
  <c r="H784" i="24"/>
  <c r="H783" i="24"/>
  <c r="H782" i="24"/>
  <c r="H781" i="24"/>
  <c r="H780" i="24"/>
  <c r="H779" i="24"/>
  <c r="H778" i="24"/>
  <c r="H777" i="24"/>
  <c r="H776" i="24"/>
  <c r="H775" i="24"/>
  <c r="H774" i="24"/>
  <c r="H773" i="24"/>
  <c r="H772" i="24"/>
  <c r="H771" i="24"/>
  <c r="H770" i="24"/>
  <c r="H769" i="24"/>
  <c r="H768" i="24"/>
  <c r="H767" i="24"/>
  <c r="H766" i="24"/>
  <c r="H765" i="24"/>
  <c r="H764" i="24"/>
  <c r="H763" i="24"/>
  <c r="H762" i="24"/>
  <c r="H761" i="24"/>
  <c r="H760" i="24"/>
  <c r="H759" i="24"/>
  <c r="H758" i="24"/>
  <c r="H757" i="24"/>
  <c r="H756" i="24"/>
  <c r="H755" i="24"/>
  <c r="H754" i="24"/>
  <c r="H753" i="24"/>
  <c r="H752" i="24"/>
  <c r="H751" i="24"/>
  <c r="H750" i="24"/>
  <c r="H749" i="24"/>
  <c r="H748" i="24"/>
  <c r="H747" i="24"/>
  <c r="H746" i="24"/>
  <c r="H745" i="24"/>
  <c r="H744" i="24"/>
  <c r="H743" i="24"/>
  <c r="H742" i="24"/>
  <c r="H741" i="24"/>
  <c r="H740" i="24"/>
  <c r="H739" i="24"/>
  <c r="H738" i="24"/>
  <c r="H737" i="24"/>
  <c r="H736" i="24"/>
  <c r="H735" i="24"/>
  <c r="H734" i="24"/>
  <c r="H733" i="24"/>
  <c r="H732" i="24"/>
  <c r="H731" i="24"/>
  <c r="H730" i="24"/>
  <c r="H729" i="24"/>
  <c r="H728" i="24"/>
  <c r="H727" i="24"/>
  <c r="H726" i="24"/>
  <c r="H725" i="24"/>
  <c r="H724" i="24"/>
  <c r="H723" i="24"/>
  <c r="H722" i="24"/>
  <c r="H721" i="24"/>
  <c r="H720" i="24"/>
  <c r="H719" i="24"/>
  <c r="H718" i="24"/>
  <c r="H717" i="24"/>
  <c r="H716" i="24"/>
  <c r="H715" i="24"/>
  <c r="H714" i="24"/>
  <c r="H713" i="24"/>
  <c r="H712" i="24"/>
  <c r="H711" i="24"/>
  <c r="H710" i="24"/>
  <c r="H709" i="24"/>
  <c r="H708" i="24"/>
  <c r="H707" i="24"/>
  <c r="H706" i="24"/>
  <c r="H705" i="24"/>
  <c r="H704" i="24"/>
  <c r="H703" i="24"/>
  <c r="H702" i="24"/>
  <c r="H701" i="24"/>
  <c r="H700" i="24"/>
  <c r="H699" i="24"/>
  <c r="H698" i="24"/>
  <c r="H697" i="24"/>
  <c r="H696" i="24"/>
  <c r="H695" i="24"/>
  <c r="H694" i="24"/>
  <c r="H693" i="24"/>
  <c r="H692" i="24"/>
  <c r="H691" i="24"/>
  <c r="H690" i="24"/>
  <c r="H689" i="24"/>
  <c r="H688" i="24"/>
  <c r="H687" i="24"/>
  <c r="H686" i="24"/>
  <c r="H685" i="24"/>
  <c r="H684" i="24"/>
  <c r="H683" i="24"/>
  <c r="H682" i="24"/>
  <c r="H681" i="24"/>
  <c r="H680" i="24"/>
  <c r="H679" i="24"/>
  <c r="H678" i="24"/>
  <c r="H677" i="24"/>
  <c r="H676" i="24"/>
  <c r="H675" i="24"/>
  <c r="H674" i="24"/>
  <c r="H673" i="24"/>
  <c r="H672" i="24"/>
  <c r="H671" i="24"/>
  <c r="H670" i="24"/>
  <c r="H669" i="24"/>
  <c r="H668" i="24"/>
  <c r="H667" i="24"/>
  <c r="H666" i="24"/>
  <c r="H665" i="24"/>
  <c r="H664" i="24"/>
  <c r="H663" i="24"/>
  <c r="H662" i="24"/>
  <c r="H661" i="24"/>
  <c r="H660" i="24"/>
  <c r="H659" i="24"/>
  <c r="H658" i="24"/>
  <c r="H657" i="24"/>
  <c r="H656" i="24"/>
  <c r="H655" i="24"/>
  <c r="H654" i="24"/>
  <c r="H653" i="24"/>
  <c r="H652" i="24"/>
  <c r="H651" i="24"/>
  <c r="H650" i="24"/>
  <c r="H649" i="24"/>
  <c r="H648" i="24"/>
  <c r="H647" i="24"/>
  <c r="H646" i="24"/>
  <c r="H645" i="24"/>
  <c r="H644" i="24"/>
  <c r="H643" i="24"/>
  <c r="H642" i="24"/>
  <c r="H641" i="24"/>
  <c r="H640" i="24"/>
  <c r="H639" i="24"/>
  <c r="H638" i="24"/>
  <c r="H637" i="24"/>
  <c r="H636" i="24"/>
  <c r="H635" i="24"/>
  <c r="H634" i="24"/>
  <c r="H633" i="24"/>
  <c r="H632" i="24"/>
  <c r="H631" i="24"/>
  <c r="H630" i="24"/>
  <c r="H629" i="24"/>
  <c r="H628" i="24"/>
  <c r="H627" i="24"/>
  <c r="H626" i="24"/>
  <c r="H625" i="24"/>
  <c r="H624" i="24"/>
  <c r="H623" i="24"/>
  <c r="H622" i="24"/>
  <c r="H621" i="24"/>
  <c r="H620" i="24"/>
  <c r="H619" i="24"/>
  <c r="H618" i="24"/>
  <c r="H617" i="24"/>
  <c r="H616" i="24"/>
  <c r="H615" i="24"/>
  <c r="H614" i="24"/>
  <c r="H613" i="24"/>
  <c r="H612" i="24"/>
  <c r="H611" i="24"/>
  <c r="H610" i="24"/>
  <c r="H609" i="24"/>
  <c r="H608" i="24"/>
  <c r="H607" i="24"/>
  <c r="H606" i="24"/>
  <c r="H605" i="24"/>
  <c r="H604" i="24"/>
  <c r="H603" i="24"/>
  <c r="H602" i="24"/>
  <c r="H601" i="24"/>
  <c r="H600" i="24"/>
  <c r="H599" i="24"/>
  <c r="H598" i="24"/>
  <c r="H597" i="24"/>
  <c r="H596" i="24"/>
  <c r="H595" i="24"/>
  <c r="H594" i="24"/>
  <c r="H593" i="24"/>
  <c r="H592" i="24"/>
  <c r="H591" i="24"/>
  <c r="H590" i="24"/>
  <c r="H589" i="24"/>
  <c r="H588" i="24"/>
  <c r="H587" i="24"/>
  <c r="H586" i="24"/>
  <c r="H585" i="24"/>
  <c r="H584" i="24"/>
  <c r="H583" i="24"/>
  <c r="H582" i="24"/>
  <c r="H581" i="24"/>
  <c r="H580" i="24"/>
  <c r="H579" i="24"/>
  <c r="H578" i="24"/>
  <c r="H577" i="24"/>
  <c r="H576" i="24"/>
  <c r="H575" i="24"/>
  <c r="H574" i="24"/>
  <c r="H573" i="24"/>
  <c r="H572" i="24"/>
  <c r="H571" i="24"/>
  <c r="H570" i="24"/>
  <c r="H569" i="24"/>
  <c r="H568" i="24"/>
  <c r="H567" i="24"/>
  <c r="H566" i="24"/>
  <c r="H565" i="24"/>
  <c r="H564" i="24"/>
  <c r="H563" i="24"/>
  <c r="H562" i="24"/>
  <c r="H561" i="24"/>
  <c r="H560" i="24"/>
  <c r="H559" i="24"/>
  <c r="H558" i="24"/>
  <c r="H557" i="24"/>
  <c r="H556" i="24"/>
  <c r="H555" i="24"/>
  <c r="H554" i="24"/>
  <c r="H553" i="24"/>
  <c r="H552" i="24"/>
  <c r="H551" i="24"/>
  <c r="H550" i="24"/>
  <c r="H549" i="24"/>
  <c r="H548" i="24"/>
  <c r="H547" i="24"/>
  <c r="H546" i="24"/>
  <c r="H545" i="24"/>
  <c r="H544" i="24"/>
  <c r="H543" i="24"/>
  <c r="H542" i="24"/>
  <c r="H541" i="24"/>
  <c r="H540" i="24"/>
  <c r="H539" i="24"/>
  <c r="H538" i="24"/>
  <c r="H537" i="24"/>
  <c r="H536" i="24"/>
  <c r="H535" i="24"/>
  <c r="H534" i="24"/>
  <c r="H533" i="24"/>
  <c r="H532" i="24"/>
  <c r="H531" i="24"/>
  <c r="H530" i="24"/>
  <c r="H529" i="24"/>
  <c r="H528" i="24"/>
  <c r="H527" i="24"/>
  <c r="H526" i="24"/>
  <c r="H525" i="24"/>
  <c r="H524" i="24"/>
  <c r="H523" i="24"/>
  <c r="H522" i="24"/>
  <c r="H521" i="24"/>
  <c r="H520" i="24"/>
  <c r="H519" i="24"/>
  <c r="H518" i="24"/>
  <c r="H517" i="24"/>
  <c r="H516" i="24"/>
  <c r="H515" i="24"/>
  <c r="H514" i="24"/>
  <c r="H513" i="24"/>
  <c r="H512" i="24"/>
  <c r="H511" i="24"/>
  <c r="H510" i="24"/>
  <c r="H509" i="24"/>
  <c r="H508" i="24"/>
  <c r="H507" i="24"/>
  <c r="H506" i="24"/>
  <c r="H505" i="24"/>
  <c r="H504" i="24"/>
  <c r="H503" i="24"/>
  <c r="H502" i="24"/>
  <c r="H501" i="24"/>
  <c r="H500" i="24"/>
  <c r="H499" i="24"/>
  <c r="H498" i="24"/>
  <c r="H497" i="24"/>
  <c r="H496" i="24"/>
  <c r="H495" i="24"/>
  <c r="H494" i="24"/>
  <c r="H493" i="24"/>
  <c r="H492" i="24"/>
  <c r="H491" i="24"/>
  <c r="H490" i="24"/>
  <c r="H489" i="24"/>
  <c r="H488" i="24"/>
  <c r="H487" i="24"/>
  <c r="H486" i="24"/>
  <c r="H485" i="24"/>
  <c r="H484" i="24"/>
  <c r="H483" i="24"/>
  <c r="H482" i="24"/>
  <c r="H481" i="24"/>
  <c r="H480" i="24"/>
  <c r="H479" i="24"/>
  <c r="H478" i="24"/>
  <c r="H477" i="24"/>
  <c r="H476" i="24"/>
  <c r="H475" i="24"/>
  <c r="H474" i="24"/>
  <c r="H473" i="24"/>
  <c r="H472" i="24"/>
  <c r="H471" i="24"/>
  <c r="H470" i="24"/>
  <c r="H469" i="24"/>
  <c r="H468" i="24"/>
  <c r="H467" i="24"/>
  <c r="H466" i="24"/>
  <c r="H465" i="24"/>
  <c r="H464" i="24"/>
  <c r="H463" i="24"/>
  <c r="H462" i="24"/>
  <c r="H461" i="24"/>
  <c r="H460" i="24"/>
  <c r="H459" i="24"/>
  <c r="H458" i="24"/>
  <c r="H457" i="24"/>
  <c r="H456" i="24"/>
  <c r="H455" i="24"/>
  <c r="H454" i="24"/>
  <c r="H453" i="24"/>
  <c r="H452" i="24"/>
  <c r="H451" i="24"/>
  <c r="H450" i="24"/>
  <c r="H449" i="24"/>
  <c r="H448" i="24"/>
  <c r="H447" i="24"/>
  <c r="H446" i="24"/>
  <c r="H445" i="24"/>
  <c r="H444" i="24"/>
  <c r="H443" i="24"/>
  <c r="H442" i="24"/>
  <c r="H441" i="24"/>
  <c r="H440" i="24"/>
  <c r="H439" i="24"/>
  <c r="H438" i="24"/>
  <c r="H437" i="24"/>
  <c r="H436" i="24"/>
  <c r="H435" i="24"/>
  <c r="H434" i="24"/>
  <c r="H433" i="24"/>
  <c r="H432" i="24"/>
  <c r="H431" i="24"/>
  <c r="H430" i="24"/>
  <c r="H429" i="24"/>
  <c r="H428" i="24"/>
  <c r="H427" i="24"/>
  <c r="H426" i="24"/>
  <c r="H425" i="24"/>
  <c r="H424" i="24"/>
  <c r="H423" i="24"/>
  <c r="H422" i="24"/>
  <c r="H421" i="24"/>
  <c r="H420" i="24"/>
  <c r="H419" i="24"/>
  <c r="H418" i="24"/>
  <c r="H417" i="24"/>
  <c r="H416" i="24"/>
  <c r="H415" i="24"/>
  <c r="H414" i="24"/>
  <c r="H413" i="24"/>
  <c r="H412" i="24"/>
  <c r="H411" i="24"/>
  <c r="H410" i="24"/>
  <c r="H409" i="24"/>
  <c r="H408" i="24"/>
  <c r="H407" i="24"/>
  <c r="H406" i="24"/>
  <c r="H405" i="24"/>
  <c r="H404" i="24"/>
  <c r="H403" i="24"/>
  <c r="H402" i="24"/>
  <c r="H401" i="24"/>
  <c r="H400" i="24"/>
  <c r="H399" i="24"/>
  <c r="H398" i="24"/>
  <c r="H397" i="24"/>
  <c r="H396" i="24"/>
  <c r="H395" i="24"/>
  <c r="H394" i="24"/>
  <c r="H393" i="24"/>
  <c r="H392" i="24"/>
  <c r="H391" i="24"/>
  <c r="H390" i="24"/>
  <c r="H389" i="24"/>
  <c r="H388" i="24"/>
  <c r="H387" i="24"/>
  <c r="H386" i="24"/>
  <c r="H385" i="24"/>
  <c r="H384" i="24"/>
  <c r="H383" i="24"/>
  <c r="H382" i="24"/>
  <c r="H381" i="24"/>
  <c r="H380" i="24"/>
  <c r="H379" i="24"/>
  <c r="H378" i="24"/>
  <c r="H377" i="24"/>
  <c r="H376" i="24"/>
  <c r="H375" i="24"/>
  <c r="H374" i="24"/>
  <c r="H373" i="24"/>
  <c r="H372" i="24"/>
  <c r="H371" i="24"/>
  <c r="H370" i="24"/>
  <c r="H369" i="24"/>
  <c r="H368" i="24"/>
  <c r="H367" i="24"/>
  <c r="H366" i="24"/>
  <c r="H365" i="24"/>
  <c r="H364" i="24"/>
  <c r="H363" i="24"/>
  <c r="H362" i="24"/>
  <c r="H361" i="24"/>
  <c r="H360" i="24"/>
  <c r="H359" i="24"/>
  <c r="H358" i="24"/>
  <c r="H357" i="24"/>
  <c r="H356" i="24"/>
  <c r="H355" i="24"/>
  <c r="H354" i="24"/>
  <c r="H353" i="24"/>
  <c r="H352" i="24"/>
  <c r="H351" i="24"/>
  <c r="H350" i="24"/>
  <c r="H349" i="24"/>
  <c r="H348" i="24"/>
  <c r="H347" i="24"/>
  <c r="H346" i="24"/>
  <c r="H345" i="24"/>
  <c r="H344" i="24"/>
  <c r="H343" i="24"/>
  <c r="H342" i="24"/>
  <c r="H341" i="24"/>
  <c r="H340" i="24"/>
  <c r="H339" i="24"/>
  <c r="H338" i="24"/>
  <c r="H337" i="24"/>
  <c r="H336" i="24"/>
  <c r="H335" i="24"/>
  <c r="H334" i="24"/>
  <c r="H333" i="24"/>
  <c r="H332" i="24"/>
  <c r="H331" i="24"/>
  <c r="H330" i="24"/>
  <c r="H329" i="24"/>
  <c r="H328" i="24"/>
  <c r="H327" i="24"/>
  <c r="H326" i="24"/>
  <c r="H325" i="24"/>
  <c r="H324" i="24"/>
  <c r="H323" i="24"/>
  <c r="H322" i="24"/>
  <c r="H321" i="24"/>
  <c r="H320" i="24"/>
  <c r="H319" i="24"/>
  <c r="H318" i="24"/>
  <c r="H317" i="24"/>
  <c r="H316" i="24"/>
  <c r="H315" i="24"/>
  <c r="H314" i="24"/>
  <c r="H313" i="24"/>
  <c r="H312" i="24"/>
  <c r="H311" i="24"/>
  <c r="H310" i="24"/>
  <c r="H309" i="24"/>
  <c r="H308" i="24"/>
  <c r="H307" i="24"/>
  <c r="H306" i="24"/>
  <c r="H305" i="24"/>
  <c r="H304" i="24"/>
  <c r="H303" i="24"/>
  <c r="H302" i="24"/>
  <c r="H301" i="24"/>
  <c r="H300" i="24"/>
  <c r="H299" i="24"/>
  <c r="H298" i="24"/>
  <c r="H297" i="24"/>
  <c r="H296" i="24"/>
  <c r="H295" i="24"/>
  <c r="H294" i="24"/>
  <c r="H293" i="24"/>
  <c r="H292" i="24"/>
  <c r="H291" i="24"/>
  <c r="H290" i="24"/>
  <c r="H289" i="24"/>
  <c r="H288" i="24"/>
  <c r="H287" i="24"/>
  <c r="H286" i="24"/>
  <c r="H285" i="24"/>
  <c r="H284" i="24"/>
  <c r="H283" i="24"/>
  <c r="H282" i="24"/>
  <c r="H281" i="24"/>
  <c r="H280" i="24"/>
  <c r="H279" i="24"/>
  <c r="H278" i="24"/>
  <c r="H277" i="24"/>
  <c r="H276" i="24"/>
  <c r="H275" i="24"/>
  <c r="H274" i="24"/>
  <c r="H273" i="24"/>
  <c r="H272" i="24"/>
  <c r="H271" i="24"/>
  <c r="H270" i="24"/>
  <c r="H269" i="24"/>
  <c r="H268" i="24"/>
  <c r="H267" i="24"/>
  <c r="H266" i="24"/>
  <c r="H265" i="24"/>
  <c r="H264" i="24"/>
  <c r="H263" i="24"/>
  <c r="H262" i="24"/>
  <c r="H261" i="24"/>
  <c r="H260" i="24"/>
  <c r="H259" i="24"/>
  <c r="H258" i="24"/>
  <c r="H257" i="24"/>
  <c r="H256" i="24"/>
  <c r="H255" i="24"/>
  <c r="H254" i="24"/>
  <c r="H253" i="24"/>
  <c r="H252" i="24"/>
  <c r="H251" i="24"/>
  <c r="H250" i="24"/>
  <c r="H249" i="24"/>
  <c r="H248" i="24"/>
  <c r="H247" i="24"/>
  <c r="H246" i="24"/>
  <c r="H245" i="24"/>
  <c r="H244" i="24"/>
  <c r="H243" i="24"/>
  <c r="H242" i="24"/>
  <c r="H241" i="24"/>
  <c r="H240" i="24"/>
  <c r="H239" i="24"/>
  <c r="H238" i="24"/>
  <c r="H237" i="24"/>
  <c r="H236" i="24"/>
  <c r="H235" i="24"/>
  <c r="H234" i="24"/>
  <c r="H233" i="24"/>
  <c r="H232" i="24"/>
  <c r="H231" i="24"/>
  <c r="H230" i="24"/>
  <c r="H229" i="24"/>
  <c r="H228" i="24"/>
  <c r="H227" i="24"/>
  <c r="H226" i="24"/>
  <c r="H225" i="24"/>
  <c r="H224" i="24"/>
  <c r="H223" i="24"/>
  <c r="H222" i="24"/>
  <c r="H221" i="24"/>
  <c r="H220" i="24"/>
  <c r="H219" i="24"/>
  <c r="H218" i="24"/>
  <c r="H217" i="24"/>
  <c r="H216" i="24"/>
  <c r="H215" i="24"/>
  <c r="H214" i="24"/>
  <c r="H213" i="24"/>
  <c r="H212" i="24"/>
  <c r="H211" i="24"/>
  <c r="H210" i="24"/>
  <c r="H209" i="24"/>
  <c r="H208" i="24"/>
  <c r="H207" i="24"/>
  <c r="H206" i="24"/>
  <c r="H205" i="24"/>
  <c r="H204" i="24"/>
  <c r="H203" i="24"/>
  <c r="H202" i="24"/>
  <c r="H201" i="24"/>
  <c r="H200" i="24"/>
  <c r="H199" i="24"/>
  <c r="H198" i="24"/>
  <c r="H197" i="24"/>
  <c r="H196" i="24"/>
  <c r="H195" i="24"/>
  <c r="H194" i="24"/>
  <c r="H193" i="24"/>
  <c r="H192" i="24"/>
  <c r="H191" i="24"/>
  <c r="H190" i="24"/>
  <c r="H189" i="24"/>
  <c r="H188" i="24"/>
  <c r="H187" i="24"/>
  <c r="H186" i="24"/>
  <c r="H185" i="24"/>
  <c r="H184" i="24"/>
  <c r="H183" i="24"/>
  <c r="H182" i="24"/>
  <c r="H181" i="24"/>
  <c r="H180" i="24"/>
  <c r="H179" i="24"/>
  <c r="H178" i="24"/>
  <c r="H177" i="24"/>
  <c r="H176" i="24"/>
  <c r="H175" i="24"/>
  <c r="H174" i="24"/>
  <c r="H173" i="24"/>
  <c r="H172" i="24"/>
  <c r="H171" i="24"/>
  <c r="H170" i="24"/>
  <c r="H169" i="24"/>
  <c r="H168" i="24"/>
  <c r="H167" i="24"/>
  <c r="H166" i="24"/>
  <c r="H165" i="24"/>
  <c r="H164" i="24"/>
  <c r="H163" i="24"/>
  <c r="H162" i="24"/>
  <c r="H161" i="24"/>
  <c r="H160" i="24"/>
  <c r="H159" i="24"/>
  <c r="H158" i="24"/>
  <c r="H157" i="24"/>
  <c r="H156" i="24"/>
  <c r="H155" i="24"/>
  <c r="H154" i="24"/>
  <c r="H153" i="24"/>
  <c r="H152" i="24"/>
  <c r="H151" i="24"/>
  <c r="H150" i="24"/>
  <c r="H149" i="24"/>
  <c r="H148" i="24"/>
  <c r="H147" i="24"/>
  <c r="H146" i="24"/>
  <c r="H145" i="24"/>
  <c r="H144" i="24"/>
  <c r="H143" i="24"/>
  <c r="H142" i="24"/>
  <c r="H141" i="24"/>
  <c r="H140" i="24"/>
  <c r="H139" i="24"/>
  <c r="H138" i="24"/>
  <c r="H137" i="24"/>
  <c r="H136" i="24"/>
  <c r="H135" i="24"/>
  <c r="H134" i="24"/>
  <c r="H133" i="24"/>
  <c r="H132" i="24"/>
  <c r="H131" i="24"/>
  <c r="H130" i="24"/>
  <c r="H129" i="24"/>
  <c r="H128" i="24"/>
  <c r="H127" i="24"/>
  <c r="H126" i="24"/>
  <c r="H125" i="24"/>
  <c r="H124" i="24"/>
  <c r="H123" i="24"/>
  <c r="H122" i="24"/>
  <c r="H121" i="24"/>
  <c r="H120" i="24"/>
  <c r="H119" i="24"/>
  <c r="H118" i="24"/>
  <c r="H117" i="24"/>
  <c r="H116" i="24"/>
  <c r="H115" i="24"/>
  <c r="H114" i="24"/>
  <c r="H113" i="24"/>
  <c r="H112" i="24"/>
  <c r="H111" i="24"/>
  <c r="H110" i="24"/>
  <c r="H109" i="24"/>
  <c r="H108" i="24"/>
  <c r="H107" i="24"/>
  <c r="H106" i="24"/>
  <c r="H105" i="24"/>
  <c r="H104" i="24"/>
  <c r="H103" i="24"/>
  <c r="H102" i="24"/>
  <c r="H101" i="24"/>
  <c r="H100" i="24"/>
  <c r="H99" i="24"/>
  <c r="H98" i="24"/>
  <c r="H97" i="24"/>
  <c r="H96" i="24"/>
  <c r="H95" i="24"/>
  <c r="H94" i="24"/>
  <c r="H93" i="24"/>
  <c r="H92" i="24"/>
  <c r="H91" i="24"/>
  <c r="H90" i="24"/>
  <c r="H89" i="24"/>
  <c r="H88" i="24"/>
  <c r="H87" i="24"/>
  <c r="H86" i="24"/>
  <c r="H85" i="24"/>
  <c r="H84" i="24"/>
  <c r="H83" i="24"/>
  <c r="H82" i="24"/>
  <c r="H81" i="24"/>
  <c r="H80" i="24"/>
  <c r="H79" i="24"/>
  <c r="H78" i="24"/>
  <c r="H77" i="24"/>
  <c r="H76" i="24"/>
  <c r="H75" i="24"/>
  <c r="H74" i="24"/>
  <c r="H73" i="24"/>
  <c r="H72" i="24"/>
  <c r="H71" i="24"/>
  <c r="H70" i="24"/>
  <c r="H69" i="24"/>
  <c r="H68" i="24"/>
  <c r="H67" i="24"/>
  <c r="H66" i="24"/>
  <c r="H65" i="24"/>
  <c r="H64" i="24"/>
  <c r="H63" i="24"/>
  <c r="H62" i="24"/>
  <c r="H61" i="24"/>
  <c r="H60" i="24"/>
  <c r="H59" i="24"/>
  <c r="H58" i="24"/>
  <c r="H57" i="24"/>
  <c r="H56" i="24"/>
  <c r="H55" i="24"/>
  <c r="H54" i="24"/>
  <c r="H53" i="24"/>
  <c r="H52" i="24"/>
  <c r="H51" i="24"/>
  <c r="H50" i="24"/>
  <c r="H49" i="24"/>
  <c r="H48" i="24"/>
  <c r="H47" i="24"/>
  <c r="H46" i="24"/>
  <c r="H45" i="24"/>
  <c r="H44" i="24"/>
  <c r="H43" i="24"/>
  <c r="H42" i="24"/>
  <c r="H41" i="24"/>
  <c r="H40" i="24"/>
  <c r="H39" i="24"/>
  <c r="H38" i="24"/>
  <c r="H37" i="24"/>
  <c r="H36" i="24"/>
  <c r="H35" i="24"/>
  <c r="H34" i="24"/>
  <c r="H33" i="24"/>
  <c r="H32" i="24"/>
  <c r="H31" i="24"/>
  <c r="H30" i="24"/>
  <c r="H29" i="24"/>
  <c r="H28" i="24"/>
  <c r="H27" i="24"/>
  <c r="H26" i="24"/>
  <c r="H25" i="24"/>
  <c r="H24" i="24"/>
  <c r="H23" i="24"/>
  <c r="H22" i="24"/>
  <c r="H21" i="24"/>
  <c r="H20" i="24"/>
  <c r="H19" i="24"/>
  <c r="H18" i="24"/>
  <c r="H17" i="24"/>
  <c r="H16" i="24"/>
  <c r="H15" i="24"/>
  <c r="H14" i="24"/>
  <c r="F15" i="24"/>
  <c r="F16" i="24"/>
  <c r="F17" i="24"/>
  <c r="F18" i="24"/>
  <c r="F19" i="24"/>
  <c r="F20" i="24"/>
  <c r="F21" i="24"/>
  <c r="F22" i="24"/>
  <c r="F23" i="24"/>
  <c r="F24" i="24"/>
  <c r="F25" i="24"/>
  <c r="F26" i="24"/>
  <c r="F27" i="24"/>
  <c r="F28" i="24"/>
  <c r="F29" i="24"/>
  <c r="F30" i="24"/>
  <c r="F31" i="24"/>
  <c r="F32" i="24"/>
  <c r="F33" i="24"/>
  <c r="F34" i="24"/>
  <c r="F35" i="24"/>
  <c r="F36" i="24"/>
  <c r="F37" i="24"/>
  <c r="F38" i="24"/>
  <c r="F39" i="24"/>
  <c r="F40" i="24"/>
  <c r="F41" i="24"/>
  <c r="F42" i="24"/>
  <c r="F43" i="24"/>
  <c r="F44" i="24"/>
  <c r="F45" i="24"/>
  <c r="F46" i="24"/>
  <c r="F47" i="24"/>
  <c r="F48" i="24"/>
  <c r="F49" i="24"/>
  <c r="F50" i="24"/>
  <c r="F51" i="24"/>
  <c r="F52" i="24"/>
  <c r="F53" i="24"/>
  <c r="F54" i="24"/>
  <c r="F55" i="24"/>
  <c r="F56" i="24"/>
  <c r="F57" i="24"/>
  <c r="F58" i="24"/>
  <c r="F59" i="24"/>
  <c r="F60" i="24"/>
  <c r="F61" i="24"/>
  <c r="F62" i="24"/>
  <c r="F63" i="24"/>
  <c r="F64" i="24"/>
  <c r="F65" i="24"/>
  <c r="F66" i="24"/>
  <c r="F67" i="24"/>
  <c r="F68" i="24"/>
  <c r="F69" i="24"/>
  <c r="F70" i="24"/>
  <c r="F71" i="24"/>
  <c r="F72" i="24"/>
  <c r="F73" i="24"/>
  <c r="F74" i="24"/>
  <c r="F75" i="24"/>
  <c r="F76" i="24"/>
  <c r="F77" i="24"/>
  <c r="F78" i="24"/>
  <c r="F79" i="24"/>
  <c r="F80" i="24"/>
  <c r="F81" i="24"/>
  <c r="F82" i="24"/>
  <c r="F83" i="24"/>
  <c r="F84" i="24"/>
  <c r="F85" i="24"/>
  <c r="F86" i="24"/>
  <c r="F87" i="24"/>
  <c r="F88" i="24"/>
  <c r="F89" i="24"/>
  <c r="F90" i="24"/>
  <c r="F91" i="24"/>
  <c r="F92" i="24"/>
  <c r="F93" i="24"/>
  <c r="F94" i="24"/>
  <c r="F95" i="24"/>
  <c r="F96" i="24"/>
  <c r="F97" i="24"/>
  <c r="F98" i="24"/>
  <c r="F99" i="24"/>
  <c r="F100" i="24"/>
  <c r="F101" i="24"/>
  <c r="F102" i="24"/>
  <c r="F103" i="24"/>
  <c r="F104" i="24"/>
  <c r="F105" i="24"/>
  <c r="F106" i="24"/>
  <c r="F107" i="24"/>
  <c r="F108" i="24"/>
  <c r="F109" i="24"/>
  <c r="F110" i="24"/>
  <c r="F111" i="24"/>
  <c r="F112" i="24"/>
  <c r="F113" i="24"/>
  <c r="F114" i="24"/>
  <c r="F115" i="24"/>
  <c r="F116" i="24"/>
  <c r="F117" i="24"/>
  <c r="F118" i="24"/>
  <c r="F119" i="24"/>
  <c r="F120" i="24"/>
  <c r="F121" i="24"/>
  <c r="F122" i="24"/>
  <c r="F123" i="24"/>
  <c r="F124" i="24"/>
  <c r="F125" i="24"/>
  <c r="F126" i="24"/>
  <c r="F127" i="24"/>
  <c r="F128" i="24"/>
  <c r="F129" i="24"/>
  <c r="F130" i="24"/>
  <c r="F131" i="24"/>
  <c r="F132" i="24"/>
  <c r="F133" i="24"/>
  <c r="F134" i="24"/>
  <c r="F135" i="24"/>
  <c r="F136" i="24"/>
  <c r="F137" i="24"/>
  <c r="F138" i="24"/>
  <c r="F139" i="24"/>
  <c r="F140" i="24"/>
  <c r="F141" i="24"/>
  <c r="F142" i="24"/>
  <c r="F143" i="24"/>
  <c r="F144" i="24"/>
  <c r="F145" i="24"/>
  <c r="F146" i="24"/>
  <c r="F147" i="24"/>
  <c r="F148" i="24"/>
  <c r="F149" i="24"/>
  <c r="F150" i="24"/>
  <c r="F151" i="24"/>
  <c r="F152" i="24"/>
  <c r="F153" i="24"/>
  <c r="F154" i="24"/>
  <c r="F155" i="24"/>
  <c r="F156" i="24"/>
  <c r="F157" i="24"/>
  <c r="F158" i="24"/>
  <c r="F159" i="24"/>
  <c r="F160" i="24"/>
  <c r="F161" i="24"/>
  <c r="F162" i="24"/>
  <c r="F163" i="24"/>
  <c r="F164" i="24"/>
  <c r="F165" i="24"/>
  <c r="F166" i="24"/>
  <c r="F167" i="24"/>
  <c r="F168" i="24"/>
  <c r="F169" i="24"/>
  <c r="F170" i="24"/>
  <c r="F171" i="24"/>
  <c r="F172" i="24"/>
  <c r="F173" i="24"/>
  <c r="F174" i="24"/>
  <c r="F175" i="24"/>
  <c r="F176" i="24"/>
  <c r="F177" i="24"/>
  <c r="F178" i="24"/>
  <c r="F179" i="24"/>
  <c r="F180" i="24"/>
  <c r="F181" i="24"/>
  <c r="F182" i="24"/>
  <c r="F183" i="24"/>
  <c r="F184" i="24"/>
  <c r="F185" i="24"/>
  <c r="F186" i="24"/>
  <c r="F187" i="24"/>
  <c r="F188" i="24"/>
  <c r="F189" i="24"/>
  <c r="F190" i="24"/>
  <c r="F191" i="24"/>
  <c r="F192" i="24"/>
  <c r="F193" i="24"/>
  <c r="F194" i="24"/>
  <c r="F195" i="24"/>
  <c r="F196" i="24"/>
  <c r="F197" i="24"/>
  <c r="F198" i="24"/>
  <c r="F199" i="24"/>
  <c r="F200" i="24"/>
  <c r="F201" i="24"/>
  <c r="F202" i="24"/>
  <c r="F203" i="24"/>
  <c r="F204" i="24"/>
  <c r="F205" i="24"/>
  <c r="F206" i="24"/>
  <c r="F207" i="24"/>
  <c r="F208" i="24"/>
  <c r="F209" i="24"/>
  <c r="F210" i="24"/>
  <c r="F211" i="24"/>
  <c r="F212" i="24"/>
  <c r="F213" i="24"/>
  <c r="F214" i="24"/>
  <c r="F215" i="24"/>
  <c r="F216" i="24"/>
  <c r="F217" i="24"/>
  <c r="F218" i="24"/>
  <c r="F219" i="24"/>
  <c r="F220" i="24"/>
  <c r="F221" i="24"/>
  <c r="F222" i="24"/>
  <c r="F223" i="24"/>
  <c r="F224" i="24"/>
  <c r="F225" i="24"/>
  <c r="F226" i="24"/>
  <c r="F227" i="24"/>
  <c r="F228" i="24"/>
  <c r="F229" i="24"/>
  <c r="F230" i="24"/>
  <c r="F231" i="24"/>
  <c r="F232" i="24"/>
  <c r="F233" i="24"/>
  <c r="F234" i="24"/>
  <c r="F235" i="24"/>
  <c r="F236" i="24"/>
  <c r="F237" i="24"/>
  <c r="F238" i="24"/>
  <c r="F239" i="24"/>
  <c r="F240" i="24"/>
  <c r="F241" i="24"/>
  <c r="F242" i="24"/>
  <c r="F243" i="24"/>
  <c r="F244" i="24"/>
  <c r="F245" i="24"/>
  <c r="F246" i="24"/>
  <c r="F247" i="24"/>
  <c r="F248" i="24"/>
  <c r="F249" i="24"/>
  <c r="F250" i="24"/>
  <c r="F251" i="24"/>
  <c r="F252" i="24"/>
  <c r="F253" i="24"/>
  <c r="F254" i="24"/>
  <c r="F255" i="24"/>
  <c r="F256" i="24"/>
  <c r="F257" i="24"/>
  <c r="F258" i="24"/>
  <c r="F259" i="24"/>
  <c r="F260" i="24"/>
  <c r="F261" i="24"/>
  <c r="F262" i="24"/>
  <c r="F263" i="24"/>
  <c r="F264" i="24"/>
  <c r="F265" i="24"/>
  <c r="F266" i="24"/>
  <c r="F267" i="24"/>
  <c r="F268" i="24"/>
  <c r="F269" i="24"/>
  <c r="F270" i="24"/>
  <c r="F271" i="24"/>
  <c r="F272" i="24"/>
  <c r="F273" i="24"/>
  <c r="F274" i="24"/>
  <c r="F275" i="24"/>
  <c r="F276" i="24"/>
  <c r="F277" i="24"/>
  <c r="F278" i="24"/>
  <c r="F279" i="24"/>
  <c r="F280" i="24"/>
  <c r="F281" i="24"/>
  <c r="F282" i="24"/>
  <c r="F283" i="24"/>
  <c r="F284" i="24"/>
  <c r="F285" i="24"/>
  <c r="F286" i="24"/>
  <c r="F287" i="24"/>
  <c r="F288" i="24"/>
  <c r="F289" i="24"/>
  <c r="F290" i="24"/>
  <c r="F291" i="24"/>
  <c r="F292" i="24"/>
  <c r="F293" i="24"/>
  <c r="F294" i="24"/>
  <c r="F295" i="24"/>
  <c r="F296" i="24"/>
  <c r="F297" i="24"/>
  <c r="F298" i="24"/>
  <c r="F299" i="24"/>
  <c r="F300" i="24"/>
  <c r="F301" i="24"/>
  <c r="F302" i="24"/>
  <c r="F303" i="24"/>
  <c r="F304" i="24"/>
  <c r="F305" i="24"/>
  <c r="F306" i="24"/>
  <c r="F307" i="24"/>
  <c r="F308" i="24"/>
  <c r="F309" i="24"/>
  <c r="F310" i="24"/>
  <c r="F311" i="24"/>
  <c r="F312" i="24"/>
  <c r="F313" i="24"/>
  <c r="F314" i="24"/>
  <c r="F315" i="24"/>
  <c r="F316" i="24"/>
  <c r="F317" i="24"/>
  <c r="F318" i="24"/>
  <c r="F319" i="24"/>
  <c r="F320" i="24"/>
  <c r="F321" i="24"/>
  <c r="F322" i="24"/>
  <c r="F323" i="24"/>
  <c r="F324" i="24"/>
  <c r="F325" i="24"/>
  <c r="F326" i="24"/>
  <c r="F327" i="24"/>
  <c r="F328" i="24"/>
  <c r="F329" i="24"/>
  <c r="F330" i="24"/>
  <c r="F331" i="24"/>
  <c r="F332" i="24"/>
  <c r="F333" i="24"/>
  <c r="F334" i="24"/>
  <c r="F335" i="24"/>
  <c r="F336" i="24"/>
  <c r="F337" i="24"/>
  <c r="F338" i="24"/>
  <c r="F339" i="24"/>
  <c r="F340" i="24"/>
  <c r="F341" i="24"/>
  <c r="F342" i="24"/>
  <c r="F343" i="24"/>
  <c r="F344" i="24"/>
  <c r="F345" i="24"/>
  <c r="F346" i="24"/>
  <c r="F347" i="24"/>
  <c r="F348" i="24"/>
  <c r="F349" i="24"/>
  <c r="F350" i="24"/>
  <c r="F351" i="24"/>
  <c r="F352" i="24"/>
  <c r="F353" i="24"/>
  <c r="F354" i="24"/>
  <c r="F355" i="24"/>
  <c r="F356" i="24"/>
  <c r="F357" i="24"/>
  <c r="F358" i="24"/>
  <c r="F359" i="24"/>
  <c r="F360" i="24"/>
  <c r="F361" i="24"/>
  <c r="F362" i="24"/>
  <c r="F363" i="24"/>
  <c r="F364" i="24"/>
  <c r="F365" i="24"/>
  <c r="F366" i="24"/>
  <c r="F367" i="24"/>
  <c r="F368" i="24"/>
  <c r="F369" i="24"/>
  <c r="F370" i="24"/>
  <c r="F371" i="24"/>
  <c r="F372" i="24"/>
  <c r="F373" i="24"/>
  <c r="F374" i="24"/>
  <c r="F375" i="24"/>
  <c r="F376" i="24"/>
  <c r="F377" i="24"/>
  <c r="F378" i="24"/>
  <c r="F379" i="24"/>
  <c r="F380" i="24"/>
  <c r="F381" i="24"/>
  <c r="F382" i="24"/>
  <c r="F383" i="24"/>
  <c r="F384" i="24"/>
  <c r="F385" i="24"/>
  <c r="F386" i="24"/>
  <c r="F387" i="24"/>
  <c r="F388" i="24"/>
  <c r="F389" i="24"/>
  <c r="F390" i="24"/>
  <c r="F391" i="24"/>
  <c r="F392" i="24"/>
  <c r="F393" i="24"/>
  <c r="F394" i="24"/>
  <c r="F395" i="24"/>
  <c r="F396" i="24"/>
  <c r="F397" i="24"/>
  <c r="F398" i="24"/>
  <c r="F399" i="24"/>
  <c r="F400" i="24"/>
  <c r="F401" i="24"/>
  <c r="F402" i="24"/>
  <c r="F403" i="24"/>
  <c r="F404" i="24"/>
  <c r="F405" i="24"/>
  <c r="F406" i="24"/>
  <c r="F407" i="24"/>
  <c r="F408" i="24"/>
  <c r="F409" i="24"/>
  <c r="F410" i="24"/>
  <c r="F411" i="24"/>
  <c r="F412" i="24"/>
  <c r="F413" i="24"/>
  <c r="F414" i="24"/>
  <c r="F415" i="24"/>
  <c r="F416" i="24"/>
  <c r="F417" i="24"/>
  <c r="F418" i="24"/>
  <c r="F419" i="24"/>
  <c r="F420" i="24"/>
  <c r="F421" i="24"/>
  <c r="F422" i="24"/>
  <c r="F423" i="24"/>
  <c r="F424" i="24"/>
  <c r="F425" i="24"/>
  <c r="F426" i="24"/>
  <c r="F427" i="24"/>
  <c r="F428" i="24"/>
  <c r="F429" i="24"/>
  <c r="F430" i="24"/>
  <c r="F431" i="24"/>
  <c r="F432" i="24"/>
  <c r="F433" i="24"/>
  <c r="F434" i="24"/>
  <c r="F435" i="24"/>
  <c r="F436" i="24"/>
  <c r="F437" i="24"/>
  <c r="F438" i="24"/>
  <c r="F439" i="24"/>
  <c r="F440" i="24"/>
  <c r="F441" i="24"/>
  <c r="F442" i="24"/>
  <c r="F443" i="24"/>
  <c r="F444" i="24"/>
  <c r="F445" i="24"/>
  <c r="F446" i="24"/>
  <c r="F447" i="24"/>
  <c r="F448" i="24"/>
  <c r="F449" i="24"/>
  <c r="F450" i="24"/>
  <c r="F451" i="24"/>
  <c r="F452" i="24"/>
  <c r="F453" i="24"/>
  <c r="F454" i="24"/>
  <c r="F455" i="24"/>
  <c r="F456" i="24"/>
  <c r="F457" i="24"/>
  <c r="F458" i="24"/>
  <c r="F459" i="24"/>
  <c r="F460" i="24"/>
  <c r="F461" i="24"/>
  <c r="F462" i="24"/>
  <c r="F463" i="24"/>
  <c r="F464" i="24"/>
  <c r="F465" i="24"/>
  <c r="F466" i="24"/>
  <c r="F467" i="24"/>
  <c r="F468" i="24"/>
  <c r="F469" i="24"/>
  <c r="F470" i="24"/>
  <c r="F471" i="24"/>
  <c r="F472" i="24"/>
  <c r="F473" i="24"/>
  <c r="F474" i="24"/>
  <c r="F475" i="24"/>
  <c r="F476" i="24"/>
  <c r="F477" i="24"/>
  <c r="F478" i="24"/>
  <c r="F479" i="24"/>
  <c r="F480" i="24"/>
  <c r="F481" i="24"/>
  <c r="F482" i="24"/>
  <c r="F483" i="24"/>
  <c r="F484" i="24"/>
  <c r="F485" i="24"/>
  <c r="F486" i="24"/>
  <c r="F487" i="24"/>
  <c r="F488" i="24"/>
  <c r="F489" i="24"/>
  <c r="F490" i="24"/>
  <c r="F491" i="24"/>
  <c r="F492" i="24"/>
  <c r="F493" i="24"/>
  <c r="F494" i="24"/>
  <c r="F495" i="24"/>
  <c r="F496" i="24"/>
  <c r="F497" i="24"/>
  <c r="F498" i="24"/>
  <c r="F499" i="24"/>
  <c r="F500" i="24"/>
  <c r="F501" i="24"/>
  <c r="F502" i="24"/>
  <c r="F503" i="24"/>
  <c r="F504" i="24"/>
  <c r="F505" i="24"/>
  <c r="F506" i="24"/>
  <c r="F507" i="24"/>
  <c r="F508" i="24"/>
  <c r="F509" i="24"/>
  <c r="F510" i="24"/>
  <c r="F511" i="24"/>
  <c r="F512" i="24"/>
  <c r="F513" i="24"/>
  <c r="F514" i="24"/>
  <c r="F515" i="24"/>
  <c r="F516" i="24"/>
  <c r="F517" i="24"/>
  <c r="F518" i="24"/>
  <c r="F519" i="24"/>
  <c r="F520" i="24"/>
  <c r="F521" i="24"/>
  <c r="F522" i="24"/>
  <c r="F523" i="24"/>
  <c r="F524" i="24"/>
  <c r="F525" i="24"/>
  <c r="F526" i="24"/>
  <c r="F527" i="24"/>
  <c r="F528" i="24"/>
  <c r="F529" i="24"/>
  <c r="F530" i="24"/>
  <c r="F531" i="24"/>
  <c r="F532" i="24"/>
  <c r="F533" i="24"/>
  <c r="F534" i="24"/>
  <c r="F535" i="24"/>
  <c r="F536" i="24"/>
  <c r="F537" i="24"/>
  <c r="F538" i="24"/>
  <c r="F539" i="24"/>
  <c r="F540" i="24"/>
  <c r="F541" i="24"/>
  <c r="F542" i="24"/>
  <c r="F543" i="24"/>
  <c r="F544" i="24"/>
  <c r="F545" i="24"/>
  <c r="F546" i="24"/>
  <c r="F547" i="24"/>
  <c r="F548" i="24"/>
  <c r="F549" i="24"/>
  <c r="F550" i="24"/>
  <c r="F551" i="24"/>
  <c r="F552" i="24"/>
  <c r="F553" i="24"/>
  <c r="F554" i="24"/>
  <c r="F555" i="24"/>
  <c r="F556" i="24"/>
  <c r="F557" i="24"/>
  <c r="F558" i="24"/>
  <c r="F559" i="24"/>
  <c r="F560" i="24"/>
  <c r="F561" i="24"/>
  <c r="F562" i="24"/>
  <c r="F563" i="24"/>
  <c r="F564" i="24"/>
  <c r="F565" i="24"/>
  <c r="F566" i="24"/>
  <c r="F567" i="24"/>
  <c r="F568" i="24"/>
  <c r="F569" i="24"/>
  <c r="F570" i="24"/>
  <c r="F571" i="24"/>
  <c r="F572" i="24"/>
  <c r="F573" i="24"/>
  <c r="F574" i="24"/>
  <c r="F575" i="24"/>
  <c r="F576" i="24"/>
  <c r="F577" i="24"/>
  <c r="F578" i="24"/>
  <c r="F579" i="24"/>
  <c r="F580" i="24"/>
  <c r="F581" i="24"/>
  <c r="F582" i="24"/>
  <c r="F583" i="24"/>
  <c r="F584" i="24"/>
  <c r="F585" i="24"/>
  <c r="F586" i="24"/>
  <c r="F587" i="24"/>
  <c r="F588" i="24"/>
  <c r="F589" i="24"/>
  <c r="F590" i="24"/>
  <c r="F591" i="24"/>
  <c r="F592" i="24"/>
  <c r="F593" i="24"/>
  <c r="F594" i="24"/>
  <c r="F595" i="24"/>
  <c r="F596" i="24"/>
  <c r="F597" i="24"/>
  <c r="F598" i="24"/>
  <c r="F599" i="24"/>
  <c r="F600" i="24"/>
  <c r="F601" i="24"/>
  <c r="F602" i="24"/>
  <c r="F603" i="24"/>
  <c r="F604" i="24"/>
  <c r="F605" i="24"/>
  <c r="F606" i="24"/>
  <c r="F607" i="24"/>
  <c r="F608" i="24"/>
  <c r="F609" i="24"/>
  <c r="F610" i="24"/>
  <c r="F611" i="24"/>
  <c r="F612" i="24"/>
  <c r="F613" i="24"/>
  <c r="F614" i="24"/>
  <c r="F615" i="24"/>
  <c r="F616" i="24"/>
  <c r="F617" i="24"/>
  <c r="F618" i="24"/>
  <c r="F619" i="24"/>
  <c r="F620" i="24"/>
  <c r="F621" i="24"/>
  <c r="F622" i="24"/>
  <c r="F623" i="24"/>
  <c r="F624" i="24"/>
  <c r="F625" i="24"/>
  <c r="F626" i="24"/>
  <c r="F627" i="24"/>
  <c r="F628" i="24"/>
  <c r="F629" i="24"/>
  <c r="F630" i="24"/>
  <c r="F631" i="24"/>
  <c r="F632" i="24"/>
  <c r="F633" i="24"/>
  <c r="F634" i="24"/>
  <c r="F635" i="24"/>
  <c r="F636" i="24"/>
  <c r="F637" i="24"/>
  <c r="F638" i="24"/>
  <c r="F639" i="24"/>
  <c r="F640" i="24"/>
  <c r="F641" i="24"/>
  <c r="F642" i="24"/>
  <c r="F643" i="24"/>
  <c r="F644" i="24"/>
  <c r="F645" i="24"/>
  <c r="F646" i="24"/>
  <c r="F647" i="24"/>
  <c r="F648" i="24"/>
  <c r="F649" i="24"/>
  <c r="F650" i="24"/>
  <c r="F651" i="24"/>
  <c r="F652" i="24"/>
  <c r="F653" i="24"/>
  <c r="F654" i="24"/>
  <c r="F655" i="24"/>
  <c r="F656" i="24"/>
  <c r="F657" i="24"/>
  <c r="F658" i="24"/>
  <c r="F659" i="24"/>
  <c r="F660" i="24"/>
  <c r="F661" i="24"/>
  <c r="F662" i="24"/>
  <c r="F663" i="24"/>
  <c r="F664" i="24"/>
  <c r="F665" i="24"/>
  <c r="F666" i="24"/>
  <c r="F667" i="24"/>
  <c r="F668" i="24"/>
  <c r="F669" i="24"/>
  <c r="F670" i="24"/>
  <c r="F671" i="24"/>
  <c r="F672" i="24"/>
  <c r="F673" i="24"/>
  <c r="F674" i="24"/>
  <c r="F675" i="24"/>
  <c r="F676" i="24"/>
  <c r="F677" i="24"/>
  <c r="F678" i="24"/>
  <c r="F679" i="24"/>
  <c r="F680" i="24"/>
  <c r="F681" i="24"/>
  <c r="F682" i="24"/>
  <c r="F683" i="24"/>
  <c r="F684" i="24"/>
  <c r="F685" i="24"/>
  <c r="F686" i="24"/>
  <c r="F687" i="24"/>
  <c r="F688" i="24"/>
  <c r="F689" i="24"/>
  <c r="F690" i="24"/>
  <c r="F691" i="24"/>
  <c r="F692" i="24"/>
  <c r="F693" i="24"/>
  <c r="F694" i="24"/>
  <c r="F695" i="24"/>
  <c r="F696" i="24"/>
  <c r="F697" i="24"/>
  <c r="F698" i="24"/>
  <c r="F699" i="24"/>
  <c r="F700" i="24"/>
  <c r="F701" i="24"/>
  <c r="F702" i="24"/>
  <c r="F703" i="24"/>
  <c r="F704" i="24"/>
  <c r="F705" i="24"/>
  <c r="F706" i="24"/>
  <c r="F707" i="24"/>
  <c r="F708" i="24"/>
  <c r="F709" i="24"/>
  <c r="F710" i="24"/>
  <c r="F711" i="24"/>
  <c r="F712" i="24"/>
  <c r="F713" i="24"/>
  <c r="F714" i="24"/>
  <c r="F715" i="24"/>
  <c r="F716" i="24"/>
  <c r="F717" i="24"/>
  <c r="F718" i="24"/>
  <c r="F719" i="24"/>
  <c r="F720" i="24"/>
  <c r="F721" i="24"/>
  <c r="F722" i="24"/>
  <c r="F723" i="24"/>
  <c r="F724" i="24"/>
  <c r="F725" i="24"/>
  <c r="F726" i="24"/>
  <c r="F727" i="24"/>
  <c r="F728" i="24"/>
  <c r="F729" i="24"/>
  <c r="F730" i="24"/>
  <c r="F731" i="24"/>
  <c r="F732" i="24"/>
  <c r="F733" i="24"/>
  <c r="F734" i="24"/>
  <c r="F735" i="24"/>
  <c r="F736" i="24"/>
  <c r="F737" i="24"/>
  <c r="F738" i="24"/>
  <c r="F739" i="24"/>
  <c r="F740" i="24"/>
  <c r="F741" i="24"/>
  <c r="F742" i="24"/>
  <c r="F743" i="24"/>
  <c r="F744" i="24"/>
  <c r="F745" i="24"/>
  <c r="F746" i="24"/>
  <c r="F747" i="24"/>
  <c r="F748" i="24"/>
  <c r="F749" i="24"/>
  <c r="F750" i="24"/>
  <c r="F751" i="24"/>
  <c r="F752" i="24"/>
  <c r="F753" i="24"/>
  <c r="F754" i="24"/>
  <c r="F755" i="24"/>
  <c r="F756" i="24"/>
  <c r="F757" i="24"/>
  <c r="F758" i="24"/>
  <c r="F759" i="24"/>
  <c r="F760" i="24"/>
  <c r="F761" i="24"/>
  <c r="F762" i="24"/>
  <c r="F763" i="24"/>
  <c r="F764" i="24"/>
  <c r="F765" i="24"/>
  <c r="F766" i="24"/>
  <c r="F767" i="24"/>
  <c r="F768" i="24"/>
  <c r="F769" i="24"/>
  <c r="F770" i="24"/>
  <c r="F771" i="24"/>
  <c r="F772" i="24"/>
  <c r="F773" i="24"/>
  <c r="F774" i="24"/>
  <c r="F775" i="24"/>
  <c r="F776" i="24"/>
  <c r="F777" i="24"/>
  <c r="F778" i="24"/>
  <c r="F779" i="24"/>
  <c r="F780" i="24"/>
  <c r="F781" i="24"/>
  <c r="F782" i="24"/>
  <c r="F783" i="24"/>
  <c r="F784" i="24"/>
  <c r="F785" i="24"/>
  <c r="F786" i="24"/>
  <c r="F787" i="24"/>
  <c r="F788" i="24"/>
  <c r="F789" i="24"/>
  <c r="F790" i="24"/>
  <c r="F791" i="24"/>
  <c r="F792" i="24"/>
  <c r="F793" i="24"/>
  <c r="F794" i="24"/>
  <c r="F795" i="24"/>
  <c r="F796" i="24"/>
  <c r="F797" i="24"/>
  <c r="F798" i="24"/>
  <c r="F799" i="24"/>
  <c r="F800" i="24"/>
  <c r="F801" i="24"/>
  <c r="F802" i="24"/>
  <c r="F803" i="24"/>
  <c r="F804" i="24"/>
  <c r="F805" i="24"/>
  <c r="F806" i="24"/>
  <c r="F807" i="24"/>
  <c r="F808" i="24"/>
  <c r="F809" i="24"/>
  <c r="F810" i="24"/>
  <c r="F811" i="24"/>
  <c r="F812" i="24"/>
  <c r="F813" i="24"/>
  <c r="F814" i="24"/>
  <c r="F815" i="24"/>
  <c r="F816" i="24"/>
  <c r="F817" i="24"/>
  <c r="F818" i="24"/>
  <c r="F819" i="24"/>
  <c r="F820" i="24"/>
  <c r="F821" i="24"/>
  <c r="F822" i="24"/>
  <c r="F823" i="24"/>
  <c r="F824" i="24"/>
  <c r="F825" i="24"/>
  <c r="F826" i="24"/>
  <c r="F827" i="24"/>
  <c r="F828" i="24"/>
  <c r="F829" i="24"/>
  <c r="F830" i="24"/>
  <c r="F831" i="24"/>
  <c r="F832" i="24"/>
  <c r="F833" i="24"/>
  <c r="F834" i="24"/>
  <c r="F835" i="24"/>
  <c r="F836" i="24"/>
  <c r="F837" i="24"/>
  <c r="F838" i="24"/>
  <c r="F839" i="24"/>
  <c r="F840" i="24"/>
  <c r="F841" i="24"/>
  <c r="F842" i="24"/>
  <c r="F843" i="24"/>
  <c r="F844" i="24"/>
  <c r="F845" i="24"/>
  <c r="F846" i="24"/>
  <c r="F847" i="24"/>
  <c r="F848" i="24"/>
  <c r="F849" i="24"/>
  <c r="F850" i="24"/>
  <c r="F851" i="24"/>
  <c r="F852" i="24"/>
  <c r="F853" i="24"/>
  <c r="F854" i="24"/>
  <c r="F855" i="24"/>
  <c r="F856" i="24"/>
  <c r="F857" i="24"/>
  <c r="F858" i="24"/>
  <c r="F859" i="24"/>
  <c r="F860" i="24"/>
  <c r="F861" i="24"/>
  <c r="F862" i="24"/>
  <c r="F863" i="24"/>
  <c r="F864" i="24"/>
  <c r="F865" i="24"/>
  <c r="F866" i="24"/>
  <c r="F867" i="24"/>
  <c r="F868" i="24"/>
  <c r="F869" i="24"/>
  <c r="F870" i="24"/>
  <c r="F871" i="24"/>
  <c r="F872" i="24"/>
  <c r="F873" i="24"/>
  <c r="F874" i="24"/>
  <c r="F875" i="24"/>
  <c r="F876" i="24"/>
  <c r="F877" i="24"/>
  <c r="F878" i="24"/>
  <c r="F879" i="24"/>
  <c r="F880" i="24"/>
  <c r="F881" i="24"/>
  <c r="F882" i="24"/>
  <c r="F883" i="24"/>
  <c r="F884" i="24"/>
  <c r="F885" i="24"/>
  <c r="F886" i="24"/>
  <c r="F887" i="24"/>
  <c r="F888" i="24"/>
  <c r="F889" i="24"/>
  <c r="F890" i="24"/>
  <c r="F891" i="24"/>
  <c r="F892" i="24"/>
  <c r="F893" i="24"/>
  <c r="F894" i="24"/>
  <c r="F895" i="24"/>
  <c r="F896" i="24"/>
  <c r="F897" i="24"/>
  <c r="F898" i="24"/>
  <c r="F899" i="24"/>
  <c r="F900" i="24"/>
  <c r="F901" i="24"/>
  <c r="F902" i="24"/>
  <c r="F903" i="24"/>
  <c r="F904" i="24"/>
  <c r="F905" i="24"/>
  <c r="F906" i="24"/>
  <c r="F907" i="24"/>
  <c r="F908" i="24"/>
  <c r="F909" i="24"/>
  <c r="F910" i="24"/>
  <c r="F911" i="24"/>
  <c r="F912" i="24"/>
  <c r="F913" i="24"/>
  <c r="F914" i="24"/>
  <c r="F915" i="24"/>
  <c r="F916" i="24"/>
  <c r="F917" i="24"/>
  <c r="F918" i="24"/>
  <c r="F919" i="24"/>
  <c r="F920" i="24"/>
  <c r="F921" i="24"/>
  <c r="F922" i="24"/>
  <c r="F923" i="24"/>
  <c r="F924" i="24"/>
  <c r="F925" i="24"/>
  <c r="F926" i="24"/>
  <c r="F927" i="24"/>
  <c r="F928" i="24"/>
  <c r="F929" i="24"/>
  <c r="F930" i="24"/>
  <c r="F931" i="24"/>
  <c r="F932" i="24"/>
  <c r="F933" i="24"/>
  <c r="F934" i="24"/>
  <c r="F935" i="24"/>
  <c r="F936" i="24"/>
  <c r="F937" i="24"/>
  <c r="F938" i="24"/>
  <c r="F939" i="24"/>
  <c r="F940" i="24"/>
  <c r="F941" i="24"/>
  <c r="F942" i="24"/>
  <c r="F943" i="24"/>
  <c r="F944" i="24"/>
  <c r="F945" i="24"/>
  <c r="F946" i="24"/>
  <c r="F947" i="24"/>
  <c r="F948" i="24"/>
  <c r="F949" i="24"/>
  <c r="F950" i="24"/>
  <c r="F951" i="24"/>
  <c r="F952" i="24"/>
  <c r="F953" i="24"/>
  <c r="F954" i="24"/>
  <c r="F955" i="24"/>
  <c r="F956" i="24"/>
  <c r="F957" i="24"/>
  <c r="F958" i="24"/>
  <c r="F959" i="24"/>
  <c r="F960" i="24"/>
  <c r="F961" i="24"/>
  <c r="F962" i="24"/>
  <c r="F963" i="24"/>
  <c r="F964" i="24"/>
  <c r="F965" i="24"/>
  <c r="F966" i="24"/>
  <c r="F967" i="24"/>
  <c r="F968" i="24"/>
  <c r="F969" i="24"/>
  <c r="F970" i="24"/>
  <c r="F971" i="24"/>
  <c r="F972" i="24"/>
  <c r="F973" i="24"/>
  <c r="F974" i="24"/>
  <c r="F975" i="24"/>
  <c r="F976" i="24"/>
  <c r="F977" i="24"/>
  <c r="F978" i="24"/>
  <c r="F979" i="24"/>
  <c r="F980" i="24"/>
  <c r="F981" i="24"/>
  <c r="F982" i="24"/>
  <c r="F983" i="24"/>
  <c r="F984" i="24"/>
  <c r="F985" i="24"/>
  <c r="F986" i="24"/>
  <c r="F987" i="24"/>
  <c r="F988" i="24"/>
  <c r="F989" i="24"/>
  <c r="F990" i="24"/>
  <c r="F991" i="24"/>
  <c r="F992" i="24"/>
  <c r="F993" i="24"/>
  <c r="F994" i="24"/>
  <c r="F995" i="24"/>
  <c r="F996" i="24"/>
  <c r="F997" i="24"/>
  <c r="F998" i="24"/>
  <c r="F999" i="24"/>
  <c r="F1000" i="24"/>
  <c r="F1001" i="24"/>
  <c r="F1002" i="24"/>
  <c r="F1003" i="24"/>
  <c r="F1004" i="24"/>
  <c r="F1005" i="24"/>
  <c r="F1006" i="24"/>
  <c r="F1007" i="24"/>
  <c r="F1008" i="24"/>
  <c r="F1009" i="24"/>
  <c r="F1010" i="24"/>
  <c r="F1011" i="24"/>
  <c r="F1012" i="24"/>
  <c r="F14" i="24"/>
  <c r="F13" i="24"/>
  <c r="H13" i="24" s="1"/>
  <c r="AG1012" i="5"/>
  <c r="AG15" i="5"/>
  <c r="AG16" i="5"/>
  <c r="AG17" i="5"/>
  <c r="AG18" i="5"/>
  <c r="AG19" i="5"/>
  <c r="AG20" i="5"/>
  <c r="AG21" i="5"/>
  <c r="AG22" i="5"/>
  <c r="AG23" i="5"/>
  <c r="AG24" i="5"/>
  <c r="AG25" i="5"/>
  <c r="AG26" i="5"/>
  <c r="AG27" i="5"/>
  <c r="AG28" i="5"/>
  <c r="AG29" i="5"/>
  <c r="AG30" i="5"/>
  <c r="AG31" i="5"/>
  <c r="AG32" i="5"/>
  <c r="AG33" i="5"/>
  <c r="AG34" i="5"/>
  <c r="AG35" i="5"/>
  <c r="AG36" i="5"/>
  <c r="AG37" i="5"/>
  <c r="AG38" i="5"/>
  <c r="AG39" i="5"/>
  <c r="AG40" i="5"/>
  <c r="AG41" i="5"/>
  <c r="AG42" i="5"/>
  <c r="AG43" i="5"/>
  <c r="AG44" i="5"/>
  <c r="AG45" i="5"/>
  <c r="AG46" i="5"/>
  <c r="AG47" i="5"/>
  <c r="AG48" i="5"/>
  <c r="AG49" i="5"/>
  <c r="AG50" i="5"/>
  <c r="AG51" i="5"/>
  <c r="AG52" i="5"/>
  <c r="AG55" i="5"/>
  <c r="AG56" i="5"/>
  <c r="AG57" i="5"/>
  <c r="AG58" i="5"/>
  <c r="AG59" i="5"/>
  <c r="AG60" i="5"/>
  <c r="AG61" i="5"/>
  <c r="AG62" i="5"/>
  <c r="AG63" i="5"/>
  <c r="AG64" i="5"/>
  <c r="AG65" i="5"/>
  <c r="AG66" i="5"/>
  <c r="AG67" i="5"/>
  <c r="AG68" i="5"/>
  <c r="AG69" i="5"/>
  <c r="AG70" i="5"/>
  <c r="AG71" i="5"/>
  <c r="AG72" i="5"/>
  <c r="AG73" i="5"/>
  <c r="AG74" i="5"/>
  <c r="AG75" i="5"/>
  <c r="AG76" i="5"/>
  <c r="AG77" i="5"/>
  <c r="AG78" i="5"/>
  <c r="AG79" i="5"/>
  <c r="AG80" i="5"/>
  <c r="AG82" i="5"/>
  <c r="AG83" i="5"/>
  <c r="AG84" i="5"/>
  <c r="AG85" i="5"/>
  <c r="AG86" i="5"/>
  <c r="AG87" i="5"/>
  <c r="AG88" i="5"/>
  <c r="AG89" i="5"/>
  <c r="AG90" i="5"/>
  <c r="AG91" i="5"/>
  <c r="AG92" i="5"/>
  <c r="AG93" i="5"/>
  <c r="AG94" i="5"/>
  <c r="AG95" i="5"/>
  <c r="AG96" i="5"/>
  <c r="AG97" i="5"/>
  <c r="AG98" i="5"/>
  <c r="AG99" i="5"/>
  <c r="AG100" i="5"/>
  <c r="AG101" i="5"/>
  <c r="AG102" i="5"/>
  <c r="AG103" i="5"/>
  <c r="AG104" i="5"/>
  <c r="AG105" i="5"/>
  <c r="AG107" i="5"/>
  <c r="AG108" i="5"/>
  <c r="AG109" i="5"/>
  <c r="AG110" i="5"/>
  <c r="AG111" i="5"/>
  <c r="AG112" i="5"/>
  <c r="AG113" i="5"/>
  <c r="AG114" i="5"/>
  <c r="AG115" i="5"/>
  <c r="AG116" i="5"/>
  <c r="AG117" i="5"/>
  <c r="AG118" i="5"/>
  <c r="AG119" i="5"/>
  <c r="AG120" i="5"/>
  <c r="AG121" i="5"/>
  <c r="AG122" i="5"/>
  <c r="AG123" i="5"/>
  <c r="AG124" i="5"/>
  <c r="AG125" i="5"/>
  <c r="AG126" i="5"/>
  <c r="AG127" i="5"/>
  <c r="AG128" i="5"/>
  <c r="AG129" i="5"/>
  <c r="AG130" i="5"/>
  <c r="AG131" i="5"/>
  <c r="AG132" i="5"/>
  <c r="AG133" i="5"/>
  <c r="AG134" i="5"/>
  <c r="AG135" i="5"/>
  <c r="AG136" i="5"/>
  <c r="AG137" i="5"/>
  <c r="AG138" i="5"/>
  <c r="AG139" i="5"/>
  <c r="AG140" i="5"/>
  <c r="AG141" i="5"/>
  <c r="AG142" i="5"/>
  <c r="AG143" i="5"/>
  <c r="AG144" i="5"/>
  <c r="AG145" i="5"/>
  <c r="AG146" i="5"/>
  <c r="AG147" i="5"/>
  <c r="AG148" i="5"/>
  <c r="AG149" i="5"/>
  <c r="AG150" i="5"/>
  <c r="AG151" i="5"/>
  <c r="AG152" i="5"/>
  <c r="AG153" i="5"/>
  <c r="AG154" i="5"/>
  <c r="AG155" i="5"/>
  <c r="AG156" i="5"/>
  <c r="AG157" i="5"/>
  <c r="AG158" i="5"/>
  <c r="AG159" i="5"/>
  <c r="AG160" i="5"/>
  <c r="AG161" i="5"/>
  <c r="AG162" i="5"/>
  <c r="AG163" i="5"/>
  <c r="AG164" i="5"/>
  <c r="AG165" i="5"/>
  <c r="AG166" i="5"/>
  <c r="AG167" i="5"/>
  <c r="AG168" i="5"/>
  <c r="AG169" i="5"/>
  <c r="AG170" i="5"/>
  <c r="AG171" i="5"/>
  <c r="AG172" i="5"/>
  <c r="AG173" i="5"/>
  <c r="AG174" i="5"/>
  <c r="AG175" i="5"/>
  <c r="AG176" i="5"/>
  <c r="AG177" i="5"/>
  <c r="AG178" i="5"/>
  <c r="AG179" i="5"/>
  <c r="AG180" i="5"/>
  <c r="AG181" i="5"/>
  <c r="AG182" i="5"/>
  <c r="AG183" i="5"/>
  <c r="AG184" i="5"/>
  <c r="AG185" i="5"/>
  <c r="AG186" i="5"/>
  <c r="AG187" i="5"/>
  <c r="AG188" i="5"/>
  <c r="AG189" i="5"/>
  <c r="AG190" i="5"/>
  <c r="AG191" i="5"/>
  <c r="AG192" i="5"/>
  <c r="AG193" i="5"/>
  <c r="AG194" i="5"/>
  <c r="AG195" i="5"/>
  <c r="AG196" i="5"/>
  <c r="AG197" i="5"/>
  <c r="AG198" i="5"/>
  <c r="AG199" i="5"/>
  <c r="AG200" i="5"/>
  <c r="AG201" i="5"/>
  <c r="AG202" i="5"/>
  <c r="AG203" i="5"/>
  <c r="AG204" i="5"/>
  <c r="AG205" i="5"/>
  <c r="AG206" i="5"/>
  <c r="AG207" i="5"/>
  <c r="AG208" i="5"/>
  <c r="AG209" i="5"/>
  <c r="AG210" i="5"/>
  <c r="AG211" i="5"/>
  <c r="AG212" i="5"/>
  <c r="AG213" i="5"/>
  <c r="AG214" i="5"/>
  <c r="AG215" i="5"/>
  <c r="AG216" i="5"/>
  <c r="AG217" i="5"/>
  <c r="AG218" i="5"/>
  <c r="AG219" i="5"/>
  <c r="AG220" i="5"/>
  <c r="AG221" i="5"/>
  <c r="AG222" i="5"/>
  <c r="AG223" i="5"/>
  <c r="AG224" i="5"/>
  <c r="AG225" i="5"/>
  <c r="AG226" i="5"/>
  <c r="AG227" i="5"/>
  <c r="AG228" i="5"/>
  <c r="AG229" i="5"/>
  <c r="AG230" i="5"/>
  <c r="AG231" i="5"/>
  <c r="AG232" i="5"/>
  <c r="AG233" i="5"/>
  <c r="AG234" i="5"/>
  <c r="AG235" i="5"/>
  <c r="AG236" i="5"/>
  <c r="AG237" i="5"/>
  <c r="AG238" i="5"/>
  <c r="AG239" i="5"/>
  <c r="AG240" i="5"/>
  <c r="AG241" i="5"/>
  <c r="AG242" i="5"/>
  <c r="AG243" i="5"/>
  <c r="AG244" i="5"/>
  <c r="AG245" i="5"/>
  <c r="AG246" i="5"/>
  <c r="AG247" i="5"/>
  <c r="AG248" i="5"/>
  <c r="AG249" i="5"/>
  <c r="AG250" i="5"/>
  <c r="AG251" i="5"/>
  <c r="AG252" i="5"/>
  <c r="AG253" i="5"/>
  <c r="AG254" i="5"/>
  <c r="AG255" i="5"/>
  <c r="AG256" i="5"/>
  <c r="AG257" i="5"/>
  <c r="AG258" i="5"/>
  <c r="AG259" i="5"/>
  <c r="AG260" i="5"/>
  <c r="AG261" i="5"/>
  <c r="AG262" i="5"/>
  <c r="AG263" i="5"/>
  <c r="AG264" i="5"/>
  <c r="AG265" i="5"/>
  <c r="AG266" i="5"/>
  <c r="AG267" i="5"/>
  <c r="AG268" i="5"/>
  <c r="AG269" i="5"/>
  <c r="AG270" i="5"/>
  <c r="AG271" i="5"/>
  <c r="AG272" i="5"/>
  <c r="AG273" i="5"/>
  <c r="AG274" i="5"/>
  <c r="AG275" i="5"/>
  <c r="AG276" i="5"/>
  <c r="AG277" i="5"/>
  <c r="AG278" i="5"/>
  <c r="AG279" i="5"/>
  <c r="AG280" i="5"/>
  <c r="AG281" i="5"/>
  <c r="AG282" i="5"/>
  <c r="AG283" i="5"/>
  <c r="AG284" i="5"/>
  <c r="AG285" i="5"/>
  <c r="AG286" i="5"/>
  <c r="AG287" i="5"/>
  <c r="AG288" i="5"/>
  <c r="AG289" i="5"/>
  <c r="AG290" i="5"/>
  <c r="AG291" i="5"/>
  <c r="AG292" i="5"/>
  <c r="AG293" i="5"/>
  <c r="AG294" i="5"/>
  <c r="AG295" i="5"/>
  <c r="AG296" i="5"/>
  <c r="AG297" i="5"/>
  <c r="AG298" i="5"/>
  <c r="AG299" i="5"/>
  <c r="AG300" i="5"/>
  <c r="AG301" i="5"/>
  <c r="AG302" i="5"/>
  <c r="AG303" i="5"/>
  <c r="AG304" i="5"/>
  <c r="AG305" i="5"/>
  <c r="AG306" i="5"/>
  <c r="AG307" i="5"/>
  <c r="AG308" i="5"/>
  <c r="AG309" i="5"/>
  <c r="AG310" i="5"/>
  <c r="AG311" i="5"/>
  <c r="AG312" i="5"/>
  <c r="AG313" i="5"/>
  <c r="AG314" i="5"/>
  <c r="AG315" i="5"/>
  <c r="AG316" i="5"/>
  <c r="AG317" i="5"/>
  <c r="AG318" i="5"/>
  <c r="AG319" i="5"/>
  <c r="AG320" i="5"/>
  <c r="AG321" i="5"/>
  <c r="AG322" i="5"/>
  <c r="AG323" i="5"/>
  <c r="AG324" i="5"/>
  <c r="AG325" i="5"/>
  <c r="AG326" i="5"/>
  <c r="AG327" i="5"/>
  <c r="AG328" i="5"/>
  <c r="AG329" i="5"/>
  <c r="AG330" i="5"/>
  <c r="AG331" i="5"/>
  <c r="AG332" i="5"/>
  <c r="AG333" i="5"/>
  <c r="AG334" i="5"/>
  <c r="AG335" i="5"/>
  <c r="AG336" i="5"/>
  <c r="AG337" i="5"/>
  <c r="AG338" i="5"/>
  <c r="AG339" i="5"/>
  <c r="AG340" i="5"/>
  <c r="AG341" i="5"/>
  <c r="AG342" i="5"/>
  <c r="AG343" i="5"/>
  <c r="AG344" i="5"/>
  <c r="AG345" i="5"/>
  <c r="AG346" i="5"/>
  <c r="AG347" i="5"/>
  <c r="AG348" i="5"/>
  <c r="AG349" i="5"/>
  <c r="AG350" i="5"/>
  <c r="AG351" i="5"/>
  <c r="AG352" i="5"/>
  <c r="AG353" i="5"/>
  <c r="AG354" i="5"/>
  <c r="AG355" i="5"/>
  <c r="AG356" i="5"/>
  <c r="AG357" i="5"/>
  <c r="AG358" i="5"/>
  <c r="AG359" i="5"/>
  <c r="AG360" i="5"/>
  <c r="AG361" i="5"/>
  <c r="AG362" i="5"/>
  <c r="AG363" i="5"/>
  <c r="AG364" i="5"/>
  <c r="AG365" i="5"/>
  <c r="AG366" i="5"/>
  <c r="AG367" i="5"/>
  <c r="AG368" i="5"/>
  <c r="AG369" i="5"/>
  <c r="AG370" i="5"/>
  <c r="AG371" i="5"/>
  <c r="AG372" i="5"/>
  <c r="AG373" i="5"/>
  <c r="AG374" i="5"/>
  <c r="AG375" i="5"/>
  <c r="AG376" i="5"/>
  <c r="AG377" i="5"/>
  <c r="AG378" i="5"/>
  <c r="AG379" i="5"/>
  <c r="AG380" i="5"/>
  <c r="AG381" i="5"/>
  <c r="AG382" i="5"/>
  <c r="AG383" i="5"/>
  <c r="AG384" i="5"/>
  <c r="AG385" i="5"/>
  <c r="AG386" i="5"/>
  <c r="AG387" i="5"/>
  <c r="AG388" i="5"/>
  <c r="AG389" i="5"/>
  <c r="AG390" i="5"/>
  <c r="AG391" i="5"/>
  <c r="AG392" i="5"/>
  <c r="AG393" i="5"/>
  <c r="AG394" i="5"/>
  <c r="AG395" i="5"/>
  <c r="AG396" i="5"/>
  <c r="AG397" i="5"/>
  <c r="AG398" i="5"/>
  <c r="AG399" i="5"/>
  <c r="AG400" i="5"/>
  <c r="AG401" i="5"/>
  <c r="AG402" i="5"/>
  <c r="AG403" i="5"/>
  <c r="AG404" i="5"/>
  <c r="AG405" i="5"/>
  <c r="AG406" i="5"/>
  <c r="AG407" i="5"/>
  <c r="AG408" i="5"/>
  <c r="AG409" i="5"/>
  <c r="AG410" i="5"/>
  <c r="AG411" i="5"/>
  <c r="AG412" i="5"/>
  <c r="AG413" i="5"/>
  <c r="AG414" i="5"/>
  <c r="AG415" i="5"/>
  <c r="AG416" i="5"/>
  <c r="AG417" i="5"/>
  <c r="AG418" i="5"/>
  <c r="AG419" i="5"/>
  <c r="AG420" i="5"/>
  <c r="AG421" i="5"/>
  <c r="AG422" i="5"/>
  <c r="AG423" i="5"/>
  <c r="AG424" i="5"/>
  <c r="AG425" i="5"/>
  <c r="AG426" i="5"/>
  <c r="AG427" i="5"/>
  <c r="AG428" i="5"/>
  <c r="AG429" i="5"/>
  <c r="AG430" i="5"/>
  <c r="AG431" i="5"/>
  <c r="AG432" i="5"/>
  <c r="AG433" i="5"/>
  <c r="AG434" i="5"/>
  <c r="AG435" i="5"/>
  <c r="AG436" i="5"/>
  <c r="AG437" i="5"/>
  <c r="AG438" i="5"/>
  <c r="AG439" i="5"/>
  <c r="AG440" i="5"/>
  <c r="AG441" i="5"/>
  <c r="AG442" i="5"/>
  <c r="AG443" i="5"/>
  <c r="AG444" i="5"/>
  <c r="AG445" i="5"/>
  <c r="AG446" i="5"/>
  <c r="AG447" i="5"/>
  <c r="AG448" i="5"/>
  <c r="AG449" i="5"/>
  <c r="AG450" i="5"/>
  <c r="AG451" i="5"/>
  <c r="AG452" i="5"/>
  <c r="AG453" i="5"/>
  <c r="AG454" i="5"/>
  <c r="AG455" i="5"/>
  <c r="AG456" i="5"/>
  <c r="AG457" i="5"/>
  <c r="AG458" i="5"/>
  <c r="AG459" i="5"/>
  <c r="AG460" i="5"/>
  <c r="AG461" i="5"/>
  <c r="AG462" i="5"/>
  <c r="AG463" i="5"/>
  <c r="AG464" i="5"/>
  <c r="AG465" i="5"/>
  <c r="AG466" i="5"/>
  <c r="AG467" i="5"/>
  <c r="AG468" i="5"/>
  <c r="AG469" i="5"/>
  <c r="AG470" i="5"/>
  <c r="AG471" i="5"/>
  <c r="AG472" i="5"/>
  <c r="AG473" i="5"/>
  <c r="AG474" i="5"/>
  <c r="AG475" i="5"/>
  <c r="AG476" i="5"/>
  <c r="AG477" i="5"/>
  <c r="AG478" i="5"/>
  <c r="AG479" i="5"/>
  <c r="AG480" i="5"/>
  <c r="AG481" i="5"/>
  <c r="AG482" i="5"/>
  <c r="AG483" i="5"/>
  <c r="AG484" i="5"/>
  <c r="AG485" i="5"/>
  <c r="AG486" i="5"/>
  <c r="AG487" i="5"/>
  <c r="AG488" i="5"/>
  <c r="AG489" i="5"/>
  <c r="AG490" i="5"/>
  <c r="AG491" i="5"/>
  <c r="AG492" i="5"/>
  <c r="AG493" i="5"/>
  <c r="AG494" i="5"/>
  <c r="AG495" i="5"/>
  <c r="AG496" i="5"/>
  <c r="AG497" i="5"/>
  <c r="AG498" i="5"/>
  <c r="AG499" i="5"/>
  <c r="AG500" i="5"/>
  <c r="AG501" i="5"/>
  <c r="AG502" i="5"/>
  <c r="AG503" i="5"/>
  <c r="AG504" i="5"/>
  <c r="AG505" i="5"/>
  <c r="AG506" i="5"/>
  <c r="AG507" i="5"/>
  <c r="AG508" i="5"/>
  <c r="AG509" i="5"/>
  <c r="AG510" i="5"/>
  <c r="AG511" i="5"/>
  <c r="AG512" i="5"/>
  <c r="AG513" i="5"/>
  <c r="AG514" i="5"/>
  <c r="AG515" i="5"/>
  <c r="AG516" i="5"/>
  <c r="AG517" i="5"/>
  <c r="AG518" i="5"/>
  <c r="AG519" i="5"/>
  <c r="AG520" i="5"/>
  <c r="AG521" i="5"/>
  <c r="AG522" i="5"/>
  <c r="AG523" i="5"/>
  <c r="AG524" i="5"/>
  <c r="AG525" i="5"/>
  <c r="AG526" i="5"/>
  <c r="AG527" i="5"/>
  <c r="AG528" i="5"/>
  <c r="AG529" i="5"/>
  <c r="AG530" i="5"/>
  <c r="AG531" i="5"/>
  <c r="AG532" i="5"/>
  <c r="AG533" i="5"/>
  <c r="AG534" i="5"/>
  <c r="AG535" i="5"/>
  <c r="AG536" i="5"/>
  <c r="AG537" i="5"/>
  <c r="AG538" i="5"/>
  <c r="AG539" i="5"/>
  <c r="AG540" i="5"/>
  <c r="AG541" i="5"/>
  <c r="AG542" i="5"/>
  <c r="AG543" i="5"/>
  <c r="AG544" i="5"/>
  <c r="AG545" i="5"/>
  <c r="AG546" i="5"/>
  <c r="AG547" i="5"/>
  <c r="AG548" i="5"/>
  <c r="AG549" i="5"/>
  <c r="AG550" i="5"/>
  <c r="AG551" i="5"/>
  <c r="AG552" i="5"/>
  <c r="AG553" i="5"/>
  <c r="AG554" i="5"/>
  <c r="AG555" i="5"/>
  <c r="AG556" i="5"/>
  <c r="AG557" i="5"/>
  <c r="AG558" i="5"/>
  <c r="AG559" i="5"/>
  <c r="AG560" i="5"/>
  <c r="AG561" i="5"/>
  <c r="AG562" i="5"/>
  <c r="AG563" i="5"/>
  <c r="AG564" i="5"/>
  <c r="AG565" i="5"/>
  <c r="AG566" i="5"/>
  <c r="AG567" i="5"/>
  <c r="AG568" i="5"/>
  <c r="AG569" i="5"/>
  <c r="AG570" i="5"/>
  <c r="AG571" i="5"/>
  <c r="AG572" i="5"/>
  <c r="AG573" i="5"/>
  <c r="AG574" i="5"/>
  <c r="AG575" i="5"/>
  <c r="AG576" i="5"/>
  <c r="AG577" i="5"/>
  <c r="AG578" i="5"/>
  <c r="AG579" i="5"/>
  <c r="AG580" i="5"/>
  <c r="AG581" i="5"/>
  <c r="AG582" i="5"/>
  <c r="AG583" i="5"/>
  <c r="AG584" i="5"/>
  <c r="AG585" i="5"/>
  <c r="AG586" i="5"/>
  <c r="AG587" i="5"/>
  <c r="AG588" i="5"/>
  <c r="AG589" i="5"/>
  <c r="AG590" i="5"/>
  <c r="AG591" i="5"/>
  <c r="AG592" i="5"/>
  <c r="AG593" i="5"/>
  <c r="AG594" i="5"/>
  <c r="AG595" i="5"/>
  <c r="AG596" i="5"/>
  <c r="AG597" i="5"/>
  <c r="AG598" i="5"/>
  <c r="AG599" i="5"/>
  <c r="AG600" i="5"/>
  <c r="AG601" i="5"/>
  <c r="AG602" i="5"/>
  <c r="AG603" i="5"/>
  <c r="AG604" i="5"/>
  <c r="AG605" i="5"/>
  <c r="AG606" i="5"/>
  <c r="AG607" i="5"/>
  <c r="AG608" i="5"/>
  <c r="AG609" i="5"/>
  <c r="AG610" i="5"/>
  <c r="AG611" i="5"/>
  <c r="AG612" i="5"/>
  <c r="AG613" i="5"/>
  <c r="AG614" i="5"/>
  <c r="AG615" i="5"/>
  <c r="AG616" i="5"/>
  <c r="AG617" i="5"/>
  <c r="AG618" i="5"/>
  <c r="AG619" i="5"/>
  <c r="AG620" i="5"/>
  <c r="AG621" i="5"/>
  <c r="AG622" i="5"/>
  <c r="AG623" i="5"/>
  <c r="AG624" i="5"/>
  <c r="AG625" i="5"/>
  <c r="AG626" i="5"/>
  <c r="AG627" i="5"/>
  <c r="AG628" i="5"/>
  <c r="AG629" i="5"/>
  <c r="AG630" i="5"/>
  <c r="AG631" i="5"/>
  <c r="AG632" i="5"/>
  <c r="AG633" i="5"/>
  <c r="AG634" i="5"/>
  <c r="AG635" i="5"/>
  <c r="AG636" i="5"/>
  <c r="AG637" i="5"/>
  <c r="AG638" i="5"/>
  <c r="AG639" i="5"/>
  <c r="AG640" i="5"/>
  <c r="AG641" i="5"/>
  <c r="AG642" i="5"/>
  <c r="AG643" i="5"/>
  <c r="AG644" i="5"/>
  <c r="AG645" i="5"/>
  <c r="AG646" i="5"/>
  <c r="AG647" i="5"/>
  <c r="AG648" i="5"/>
  <c r="AG649" i="5"/>
  <c r="AG650" i="5"/>
  <c r="AG651" i="5"/>
  <c r="AG652" i="5"/>
  <c r="AG653" i="5"/>
  <c r="AG654" i="5"/>
  <c r="AG655" i="5"/>
  <c r="AG656" i="5"/>
  <c r="AG657" i="5"/>
  <c r="AG658" i="5"/>
  <c r="AG659" i="5"/>
  <c r="AG660" i="5"/>
  <c r="AG661" i="5"/>
  <c r="AG662" i="5"/>
  <c r="AG663" i="5"/>
  <c r="AG664" i="5"/>
  <c r="AG665" i="5"/>
  <c r="AG666" i="5"/>
  <c r="AG667" i="5"/>
  <c r="AG668" i="5"/>
  <c r="AG669" i="5"/>
  <c r="AG670" i="5"/>
  <c r="AG671" i="5"/>
  <c r="AG672" i="5"/>
  <c r="AG673" i="5"/>
  <c r="AG674" i="5"/>
  <c r="AG675" i="5"/>
  <c r="AG676" i="5"/>
  <c r="AG677" i="5"/>
  <c r="AG678" i="5"/>
  <c r="AG679" i="5"/>
  <c r="AG680" i="5"/>
  <c r="AG681" i="5"/>
  <c r="AG682" i="5"/>
  <c r="AG683" i="5"/>
  <c r="AG684" i="5"/>
  <c r="AG685" i="5"/>
  <c r="AG686" i="5"/>
  <c r="AG687" i="5"/>
  <c r="AG688" i="5"/>
  <c r="AG689" i="5"/>
  <c r="AG690" i="5"/>
  <c r="AG691" i="5"/>
  <c r="AG692" i="5"/>
  <c r="AG693" i="5"/>
  <c r="AG694" i="5"/>
  <c r="AG695" i="5"/>
  <c r="AG696" i="5"/>
  <c r="AG697" i="5"/>
  <c r="AG698" i="5"/>
  <c r="AG699" i="5"/>
  <c r="AG700" i="5"/>
  <c r="AG701" i="5"/>
  <c r="AG702" i="5"/>
  <c r="AG703" i="5"/>
  <c r="AG704" i="5"/>
  <c r="AG705" i="5"/>
  <c r="AG706" i="5"/>
  <c r="AG707" i="5"/>
  <c r="AG708" i="5"/>
  <c r="AG709" i="5"/>
  <c r="AG710" i="5"/>
  <c r="AG711" i="5"/>
  <c r="AG712" i="5"/>
  <c r="AG713" i="5"/>
  <c r="AG714" i="5"/>
  <c r="AG715" i="5"/>
  <c r="AG716" i="5"/>
  <c r="AG717" i="5"/>
  <c r="AG718" i="5"/>
  <c r="AG719" i="5"/>
  <c r="AG720" i="5"/>
  <c r="AG721" i="5"/>
  <c r="AG722" i="5"/>
  <c r="AG723" i="5"/>
  <c r="AG724" i="5"/>
  <c r="AG725" i="5"/>
  <c r="AG726" i="5"/>
  <c r="AG727" i="5"/>
  <c r="AG728" i="5"/>
  <c r="AG729" i="5"/>
  <c r="AG730" i="5"/>
  <c r="AG731" i="5"/>
  <c r="AG732" i="5"/>
  <c r="AG733" i="5"/>
  <c r="AG734" i="5"/>
  <c r="AG735" i="5"/>
  <c r="AG736" i="5"/>
  <c r="AG737" i="5"/>
  <c r="AG738" i="5"/>
  <c r="AG739" i="5"/>
  <c r="AG740" i="5"/>
  <c r="AG741" i="5"/>
  <c r="AG742" i="5"/>
  <c r="AG743" i="5"/>
  <c r="AG744" i="5"/>
  <c r="AG745" i="5"/>
  <c r="AG746" i="5"/>
  <c r="AG747" i="5"/>
  <c r="AG748" i="5"/>
  <c r="AG749" i="5"/>
  <c r="AG750" i="5"/>
  <c r="AG751" i="5"/>
  <c r="AG752" i="5"/>
  <c r="AG753" i="5"/>
  <c r="AG754" i="5"/>
  <c r="AG755" i="5"/>
  <c r="AG756" i="5"/>
  <c r="AG757" i="5"/>
  <c r="AG758" i="5"/>
  <c r="AG759" i="5"/>
  <c r="AG760" i="5"/>
  <c r="AG761" i="5"/>
  <c r="AG762" i="5"/>
  <c r="AG763" i="5"/>
  <c r="AG764" i="5"/>
  <c r="AG765" i="5"/>
  <c r="AG766" i="5"/>
  <c r="AG767" i="5"/>
  <c r="AG768" i="5"/>
  <c r="AG769" i="5"/>
  <c r="AG770" i="5"/>
  <c r="AG771" i="5"/>
  <c r="AG772" i="5"/>
  <c r="AG773" i="5"/>
  <c r="AG774" i="5"/>
  <c r="AG775" i="5"/>
  <c r="AG776" i="5"/>
  <c r="AG777" i="5"/>
  <c r="AG778" i="5"/>
  <c r="AG779" i="5"/>
  <c r="AG780" i="5"/>
  <c r="AG781" i="5"/>
  <c r="AG782" i="5"/>
  <c r="AG783" i="5"/>
  <c r="AG784" i="5"/>
  <c r="AG785" i="5"/>
  <c r="AG786" i="5"/>
  <c r="AG787" i="5"/>
  <c r="AG788" i="5"/>
  <c r="AG789" i="5"/>
  <c r="AG790" i="5"/>
  <c r="AG791" i="5"/>
  <c r="AG792" i="5"/>
  <c r="AG793" i="5"/>
  <c r="AG794" i="5"/>
  <c r="AG795" i="5"/>
  <c r="AG796" i="5"/>
  <c r="AG797" i="5"/>
  <c r="AG798" i="5"/>
  <c r="AG799" i="5"/>
  <c r="AG800" i="5"/>
  <c r="AG801" i="5"/>
  <c r="AG802" i="5"/>
  <c r="AG803" i="5"/>
  <c r="AG804" i="5"/>
  <c r="AG805" i="5"/>
  <c r="AG806" i="5"/>
  <c r="AG807" i="5"/>
  <c r="AG808" i="5"/>
  <c r="AG809" i="5"/>
  <c r="AG810" i="5"/>
  <c r="AG811" i="5"/>
  <c r="AG812" i="5"/>
  <c r="AG813" i="5"/>
  <c r="AG814" i="5"/>
  <c r="AG815" i="5"/>
  <c r="AG816" i="5"/>
  <c r="AG817" i="5"/>
  <c r="AG818" i="5"/>
  <c r="AG819" i="5"/>
  <c r="AG820" i="5"/>
  <c r="AG821" i="5"/>
  <c r="AG822" i="5"/>
  <c r="AG823" i="5"/>
  <c r="AG824" i="5"/>
  <c r="AG825" i="5"/>
  <c r="AG826" i="5"/>
  <c r="AG827" i="5"/>
  <c r="AG828" i="5"/>
  <c r="AG829" i="5"/>
  <c r="AG830" i="5"/>
  <c r="AG831" i="5"/>
  <c r="AG832" i="5"/>
  <c r="AG833" i="5"/>
  <c r="AG834" i="5"/>
  <c r="AG835" i="5"/>
  <c r="AG836" i="5"/>
  <c r="AG837" i="5"/>
  <c r="AG838" i="5"/>
  <c r="AG839" i="5"/>
  <c r="AG840" i="5"/>
  <c r="AG841" i="5"/>
  <c r="AG842" i="5"/>
  <c r="AG843" i="5"/>
  <c r="AG844" i="5"/>
  <c r="AG845" i="5"/>
  <c r="AG846" i="5"/>
  <c r="AG847" i="5"/>
  <c r="AG848" i="5"/>
  <c r="AG849" i="5"/>
  <c r="AG850" i="5"/>
  <c r="AG851" i="5"/>
  <c r="AG852" i="5"/>
  <c r="AG853" i="5"/>
  <c r="AG854" i="5"/>
  <c r="AG855" i="5"/>
  <c r="AG856" i="5"/>
  <c r="AG857" i="5"/>
  <c r="AG858" i="5"/>
  <c r="AG859" i="5"/>
  <c r="AG860" i="5"/>
  <c r="AG861" i="5"/>
  <c r="AG862" i="5"/>
  <c r="AG863" i="5"/>
  <c r="AG864" i="5"/>
  <c r="AG865" i="5"/>
  <c r="AG866" i="5"/>
  <c r="AG867" i="5"/>
  <c r="AG868" i="5"/>
  <c r="AG869" i="5"/>
  <c r="AG870" i="5"/>
  <c r="AG871" i="5"/>
  <c r="AG872" i="5"/>
  <c r="AG873" i="5"/>
  <c r="AG874" i="5"/>
  <c r="AG875" i="5"/>
  <c r="AG876" i="5"/>
  <c r="AG877" i="5"/>
  <c r="AG878" i="5"/>
  <c r="AG879" i="5"/>
  <c r="AG880" i="5"/>
  <c r="AG881" i="5"/>
  <c r="AG882" i="5"/>
  <c r="AG883" i="5"/>
  <c r="AG884" i="5"/>
  <c r="AG885" i="5"/>
  <c r="AG886" i="5"/>
  <c r="AG887" i="5"/>
  <c r="AG888" i="5"/>
  <c r="AG889" i="5"/>
  <c r="AG890" i="5"/>
  <c r="AG891" i="5"/>
  <c r="AG892" i="5"/>
  <c r="AG893" i="5"/>
  <c r="AG894" i="5"/>
  <c r="AG895" i="5"/>
  <c r="AG896" i="5"/>
  <c r="AG897" i="5"/>
  <c r="AG898" i="5"/>
  <c r="AG899" i="5"/>
  <c r="AG900" i="5"/>
  <c r="AG901" i="5"/>
  <c r="AG902" i="5"/>
  <c r="AG903" i="5"/>
  <c r="AG904" i="5"/>
  <c r="AG905" i="5"/>
  <c r="AG906" i="5"/>
  <c r="AG907" i="5"/>
  <c r="AG908" i="5"/>
  <c r="AG909" i="5"/>
  <c r="AG910" i="5"/>
  <c r="AG911" i="5"/>
  <c r="AG912" i="5"/>
  <c r="AG913" i="5"/>
  <c r="AG914" i="5"/>
  <c r="AG915" i="5"/>
  <c r="AG916" i="5"/>
  <c r="AG917" i="5"/>
  <c r="AG918" i="5"/>
  <c r="AG919" i="5"/>
  <c r="AG920" i="5"/>
  <c r="AG921" i="5"/>
  <c r="AG922" i="5"/>
  <c r="AG923" i="5"/>
  <c r="AG924" i="5"/>
  <c r="AG925" i="5"/>
  <c r="AG926" i="5"/>
  <c r="AG927" i="5"/>
  <c r="AG928" i="5"/>
  <c r="AG929" i="5"/>
  <c r="AG930" i="5"/>
  <c r="AG931" i="5"/>
  <c r="AG932" i="5"/>
  <c r="AG933" i="5"/>
  <c r="AG934" i="5"/>
  <c r="AG935" i="5"/>
  <c r="AG936" i="5"/>
  <c r="AG937" i="5"/>
  <c r="AG938" i="5"/>
  <c r="AG939" i="5"/>
  <c r="AG940" i="5"/>
  <c r="AG941" i="5"/>
  <c r="AG942" i="5"/>
  <c r="AG943" i="5"/>
  <c r="AG944" i="5"/>
  <c r="AG945" i="5"/>
  <c r="AG946" i="5"/>
  <c r="AG947" i="5"/>
  <c r="AG948" i="5"/>
  <c r="AG949" i="5"/>
  <c r="AG950" i="5"/>
  <c r="AG951" i="5"/>
  <c r="AG952" i="5"/>
  <c r="AG953" i="5"/>
  <c r="AG954" i="5"/>
  <c r="AG955" i="5"/>
  <c r="AG956" i="5"/>
  <c r="AG957" i="5"/>
  <c r="AG958" i="5"/>
  <c r="AG959" i="5"/>
  <c r="AG960" i="5"/>
  <c r="AG961" i="5"/>
  <c r="AG962" i="5"/>
  <c r="AG963" i="5"/>
  <c r="AG964" i="5"/>
  <c r="AG965" i="5"/>
  <c r="AG966" i="5"/>
  <c r="AG967" i="5"/>
  <c r="AG968" i="5"/>
  <c r="AG969" i="5"/>
  <c r="AG970" i="5"/>
  <c r="AG971" i="5"/>
  <c r="AG972" i="5"/>
  <c r="AG973" i="5"/>
  <c r="AG974" i="5"/>
  <c r="AG975" i="5"/>
  <c r="AG976" i="5"/>
  <c r="AG977" i="5"/>
  <c r="AG978" i="5"/>
  <c r="AG979" i="5"/>
  <c r="AG980" i="5"/>
  <c r="AG981" i="5"/>
  <c r="AG982" i="5"/>
  <c r="AG983" i="5"/>
  <c r="AG984" i="5"/>
  <c r="AG985" i="5"/>
  <c r="AG986" i="5"/>
  <c r="AG987" i="5"/>
  <c r="AG988" i="5"/>
  <c r="AG989" i="5"/>
  <c r="AG990" i="5"/>
  <c r="AG991" i="5"/>
  <c r="AG992" i="5"/>
  <c r="AG993" i="5"/>
  <c r="AG994" i="5"/>
  <c r="AG995" i="5"/>
  <c r="AG996" i="5"/>
  <c r="AG997" i="5"/>
  <c r="AG998" i="5"/>
  <c r="AG999" i="5"/>
  <c r="AG1000" i="5"/>
  <c r="AG1001" i="5"/>
  <c r="AG1002" i="5"/>
  <c r="AG1003" i="5"/>
  <c r="AG1004" i="5"/>
  <c r="AG1005" i="5"/>
  <c r="AG1006" i="5"/>
  <c r="AG1007" i="5"/>
  <c r="AG1008" i="5"/>
  <c r="AG1009" i="5"/>
  <c r="AG1010" i="5"/>
  <c r="AG1011" i="5"/>
  <c r="AG14" i="5"/>
  <c r="Z1012" i="5"/>
  <c r="Z15" i="5"/>
  <c r="Z16" i="5"/>
  <c r="Z17" i="5"/>
  <c r="Z18" i="5"/>
  <c r="Z19" i="5"/>
  <c r="Z20" i="5"/>
  <c r="Z21" i="5"/>
  <c r="Z22" i="5"/>
  <c r="Z23" i="5"/>
  <c r="Z24" i="5"/>
  <c r="Z25" i="5"/>
  <c r="Z26" i="5"/>
  <c r="Z27" i="5"/>
  <c r="Z28" i="5"/>
  <c r="Z29" i="5"/>
  <c r="Z30" i="5"/>
  <c r="Z31" i="5"/>
  <c r="Z32" i="5"/>
  <c r="Z33" i="5"/>
  <c r="Z34" i="5"/>
  <c r="Z35" i="5"/>
  <c r="Z36" i="5"/>
  <c r="Z37" i="5"/>
  <c r="Z38" i="5"/>
  <c r="Z39" i="5"/>
  <c r="Z40" i="5"/>
  <c r="Z41" i="5"/>
  <c r="Z42" i="5"/>
  <c r="Z43" i="5"/>
  <c r="Z44" i="5"/>
  <c r="Z45" i="5"/>
  <c r="Z46" i="5"/>
  <c r="Z47" i="5"/>
  <c r="Z48" i="5"/>
  <c r="Z49" i="5"/>
  <c r="Z50" i="5"/>
  <c r="Z51" i="5"/>
  <c r="Z52" i="5"/>
  <c r="Z55" i="5"/>
  <c r="Z56" i="5"/>
  <c r="Z57" i="5"/>
  <c r="Z58" i="5"/>
  <c r="Z59" i="5"/>
  <c r="Z60" i="5"/>
  <c r="Z61" i="5"/>
  <c r="Z62" i="5"/>
  <c r="Z63" i="5"/>
  <c r="Z64" i="5"/>
  <c r="Z65" i="5"/>
  <c r="Z66" i="5"/>
  <c r="Z67" i="5"/>
  <c r="Z68" i="5"/>
  <c r="Z69" i="5"/>
  <c r="Z70" i="5"/>
  <c r="Z71" i="5"/>
  <c r="Z72" i="5"/>
  <c r="Z73" i="5"/>
  <c r="Z74" i="5"/>
  <c r="Z75" i="5"/>
  <c r="Z76" i="5"/>
  <c r="Z77" i="5"/>
  <c r="Z78" i="5"/>
  <c r="Z79" i="5"/>
  <c r="Z80" i="5"/>
  <c r="Z82" i="5"/>
  <c r="Z83" i="5"/>
  <c r="Z84" i="5"/>
  <c r="Z85" i="5"/>
  <c r="Z86" i="5"/>
  <c r="Z87" i="5"/>
  <c r="Z88" i="5"/>
  <c r="Z89" i="5"/>
  <c r="Z90" i="5"/>
  <c r="Z91" i="5"/>
  <c r="Z92" i="5"/>
  <c r="Z93" i="5"/>
  <c r="Z94" i="5"/>
  <c r="Z95" i="5"/>
  <c r="Z96" i="5"/>
  <c r="Z97" i="5"/>
  <c r="Z98" i="5"/>
  <c r="Z99" i="5"/>
  <c r="Z100" i="5"/>
  <c r="Z101" i="5"/>
  <c r="Z102" i="5"/>
  <c r="Z103" i="5"/>
  <c r="Z104" i="5"/>
  <c r="Z105" i="5"/>
  <c r="Z107" i="5"/>
  <c r="Z108" i="5"/>
  <c r="Z109" i="5"/>
  <c r="Z110" i="5"/>
  <c r="Z111" i="5"/>
  <c r="Z112" i="5"/>
  <c r="Z113" i="5"/>
  <c r="Z114" i="5"/>
  <c r="Z115" i="5"/>
  <c r="Z116" i="5"/>
  <c r="Z117" i="5"/>
  <c r="Z118" i="5"/>
  <c r="Z119" i="5"/>
  <c r="Z120" i="5"/>
  <c r="Z121" i="5"/>
  <c r="Z122" i="5"/>
  <c r="Z123" i="5"/>
  <c r="Z124" i="5"/>
  <c r="Z125" i="5"/>
  <c r="Z126" i="5"/>
  <c r="Z127" i="5"/>
  <c r="Z128" i="5"/>
  <c r="Z129" i="5"/>
  <c r="Z130" i="5"/>
  <c r="Z131" i="5"/>
  <c r="Z132" i="5"/>
  <c r="Z133" i="5"/>
  <c r="Z134" i="5"/>
  <c r="Z135" i="5"/>
  <c r="Z136" i="5"/>
  <c r="Z137" i="5"/>
  <c r="Z138" i="5"/>
  <c r="Z139" i="5"/>
  <c r="Z140" i="5"/>
  <c r="Z141" i="5"/>
  <c r="Z142" i="5"/>
  <c r="Z143" i="5"/>
  <c r="Z144" i="5"/>
  <c r="Z145" i="5"/>
  <c r="Z146" i="5"/>
  <c r="Z147" i="5"/>
  <c r="Z148" i="5"/>
  <c r="Z149" i="5"/>
  <c r="Z150" i="5"/>
  <c r="Z151" i="5"/>
  <c r="Z152" i="5"/>
  <c r="Z153" i="5"/>
  <c r="Z154" i="5"/>
  <c r="Z155" i="5"/>
  <c r="Z156" i="5"/>
  <c r="Z157" i="5"/>
  <c r="Z158" i="5"/>
  <c r="Z159" i="5"/>
  <c r="Z160" i="5"/>
  <c r="Z161" i="5"/>
  <c r="Z162" i="5"/>
  <c r="Z163" i="5"/>
  <c r="Z164" i="5"/>
  <c r="Z165" i="5"/>
  <c r="Z166" i="5"/>
  <c r="Z167" i="5"/>
  <c r="Z168" i="5"/>
  <c r="Z169" i="5"/>
  <c r="Z170" i="5"/>
  <c r="Z171" i="5"/>
  <c r="Z172" i="5"/>
  <c r="Z173" i="5"/>
  <c r="Z174" i="5"/>
  <c r="Z175" i="5"/>
  <c r="Z176" i="5"/>
  <c r="Z177" i="5"/>
  <c r="Z178" i="5"/>
  <c r="Z179" i="5"/>
  <c r="Z180" i="5"/>
  <c r="Z181" i="5"/>
  <c r="Z182" i="5"/>
  <c r="Z183" i="5"/>
  <c r="Z184" i="5"/>
  <c r="Z185" i="5"/>
  <c r="Z186" i="5"/>
  <c r="Z187" i="5"/>
  <c r="Z188" i="5"/>
  <c r="Z189" i="5"/>
  <c r="Z190" i="5"/>
  <c r="Z191" i="5"/>
  <c r="Z192" i="5"/>
  <c r="Z193" i="5"/>
  <c r="Z194" i="5"/>
  <c r="Z195" i="5"/>
  <c r="Z196" i="5"/>
  <c r="Z197" i="5"/>
  <c r="Z198" i="5"/>
  <c r="Z199" i="5"/>
  <c r="Z200" i="5"/>
  <c r="Z201" i="5"/>
  <c r="Z202" i="5"/>
  <c r="Z203" i="5"/>
  <c r="Z204" i="5"/>
  <c r="Z205" i="5"/>
  <c r="Z206" i="5"/>
  <c r="Z207" i="5"/>
  <c r="Z208" i="5"/>
  <c r="Z209" i="5"/>
  <c r="Z210" i="5"/>
  <c r="Z211" i="5"/>
  <c r="Z212" i="5"/>
  <c r="Z213" i="5"/>
  <c r="Z214" i="5"/>
  <c r="Z215" i="5"/>
  <c r="Z216" i="5"/>
  <c r="Z217" i="5"/>
  <c r="Z218" i="5"/>
  <c r="Z219" i="5"/>
  <c r="Z220" i="5"/>
  <c r="Z221" i="5"/>
  <c r="Z222" i="5"/>
  <c r="Z223" i="5"/>
  <c r="Z224" i="5"/>
  <c r="Z225" i="5"/>
  <c r="Z226" i="5"/>
  <c r="Z227" i="5"/>
  <c r="Z228" i="5"/>
  <c r="Z229" i="5"/>
  <c r="Z230" i="5"/>
  <c r="Z231" i="5"/>
  <c r="Z232" i="5"/>
  <c r="Z233" i="5"/>
  <c r="Z234" i="5"/>
  <c r="Z235" i="5"/>
  <c r="Z236" i="5"/>
  <c r="Z237" i="5"/>
  <c r="Z238" i="5"/>
  <c r="Z239" i="5"/>
  <c r="Z240" i="5"/>
  <c r="Z241" i="5"/>
  <c r="Z242" i="5"/>
  <c r="Z243" i="5"/>
  <c r="Z244" i="5"/>
  <c r="Z245" i="5"/>
  <c r="Z246" i="5"/>
  <c r="Z247" i="5"/>
  <c r="Z248" i="5"/>
  <c r="Z249" i="5"/>
  <c r="Z250" i="5"/>
  <c r="Z251" i="5"/>
  <c r="Z252" i="5"/>
  <c r="Z253" i="5"/>
  <c r="Z254" i="5"/>
  <c r="Z255" i="5"/>
  <c r="Z256" i="5"/>
  <c r="Z257" i="5"/>
  <c r="Z258" i="5"/>
  <c r="Z259" i="5"/>
  <c r="Z260" i="5"/>
  <c r="Z261" i="5"/>
  <c r="Z262" i="5"/>
  <c r="Z263" i="5"/>
  <c r="Z264" i="5"/>
  <c r="Z265" i="5"/>
  <c r="Z266" i="5"/>
  <c r="Z267" i="5"/>
  <c r="Z268" i="5"/>
  <c r="Z269" i="5"/>
  <c r="Z270" i="5"/>
  <c r="Z271" i="5"/>
  <c r="Z272" i="5"/>
  <c r="Z273" i="5"/>
  <c r="Z274" i="5"/>
  <c r="Z275" i="5"/>
  <c r="Z276" i="5"/>
  <c r="Z277" i="5"/>
  <c r="Z278" i="5"/>
  <c r="Z279" i="5"/>
  <c r="Z280" i="5"/>
  <c r="Z281" i="5"/>
  <c r="Z282" i="5"/>
  <c r="Z283" i="5"/>
  <c r="Z284" i="5"/>
  <c r="Z285" i="5"/>
  <c r="Z286" i="5"/>
  <c r="Z287" i="5"/>
  <c r="Z288" i="5"/>
  <c r="Z289" i="5"/>
  <c r="Z290" i="5"/>
  <c r="Z291" i="5"/>
  <c r="Z292" i="5"/>
  <c r="Z293" i="5"/>
  <c r="Z294" i="5"/>
  <c r="Z295" i="5"/>
  <c r="Z296" i="5"/>
  <c r="Z297" i="5"/>
  <c r="Z298" i="5"/>
  <c r="Z299" i="5"/>
  <c r="Z300" i="5"/>
  <c r="Z301" i="5"/>
  <c r="Z302" i="5"/>
  <c r="Z303" i="5"/>
  <c r="Z304" i="5"/>
  <c r="Z305" i="5"/>
  <c r="Z306" i="5"/>
  <c r="Z307" i="5"/>
  <c r="Z308" i="5"/>
  <c r="Z309" i="5"/>
  <c r="Z310" i="5"/>
  <c r="Z311" i="5"/>
  <c r="Z312" i="5"/>
  <c r="Z313" i="5"/>
  <c r="Z314" i="5"/>
  <c r="Z315" i="5"/>
  <c r="Z316" i="5"/>
  <c r="Z317" i="5"/>
  <c r="Z318" i="5"/>
  <c r="Z319" i="5"/>
  <c r="Z320" i="5"/>
  <c r="Z321" i="5"/>
  <c r="Z322" i="5"/>
  <c r="Z323" i="5"/>
  <c r="Z324" i="5"/>
  <c r="Z325" i="5"/>
  <c r="Z326" i="5"/>
  <c r="Z327" i="5"/>
  <c r="Z328" i="5"/>
  <c r="Z329" i="5"/>
  <c r="Z330" i="5"/>
  <c r="Z331" i="5"/>
  <c r="Z332" i="5"/>
  <c r="Z333" i="5"/>
  <c r="Z334" i="5"/>
  <c r="Z335" i="5"/>
  <c r="Z336" i="5"/>
  <c r="Z337" i="5"/>
  <c r="Z338" i="5"/>
  <c r="Z339" i="5"/>
  <c r="Z340" i="5"/>
  <c r="Z341" i="5"/>
  <c r="Z342" i="5"/>
  <c r="Z343" i="5"/>
  <c r="Z344" i="5"/>
  <c r="Z345" i="5"/>
  <c r="Z346" i="5"/>
  <c r="Z347" i="5"/>
  <c r="Z348" i="5"/>
  <c r="Z349" i="5"/>
  <c r="Z350" i="5"/>
  <c r="Z351" i="5"/>
  <c r="Z352" i="5"/>
  <c r="Z353" i="5"/>
  <c r="Z354" i="5"/>
  <c r="Z355" i="5"/>
  <c r="Z356" i="5"/>
  <c r="Z357" i="5"/>
  <c r="Z358" i="5"/>
  <c r="Z359" i="5"/>
  <c r="Z360" i="5"/>
  <c r="Z361" i="5"/>
  <c r="Z362" i="5"/>
  <c r="Z363" i="5"/>
  <c r="Z364" i="5"/>
  <c r="Z365" i="5"/>
  <c r="Z366" i="5"/>
  <c r="Z367" i="5"/>
  <c r="Z368" i="5"/>
  <c r="Z369" i="5"/>
  <c r="Z370" i="5"/>
  <c r="Z371" i="5"/>
  <c r="Z372" i="5"/>
  <c r="Z373" i="5"/>
  <c r="Z374" i="5"/>
  <c r="Z375" i="5"/>
  <c r="Z376" i="5"/>
  <c r="Z377" i="5"/>
  <c r="Z378" i="5"/>
  <c r="Z379" i="5"/>
  <c r="Z380" i="5"/>
  <c r="Z381" i="5"/>
  <c r="Z382" i="5"/>
  <c r="Z383" i="5"/>
  <c r="Z384" i="5"/>
  <c r="Z385" i="5"/>
  <c r="Z386" i="5"/>
  <c r="Z387" i="5"/>
  <c r="Z388" i="5"/>
  <c r="Z389" i="5"/>
  <c r="Z390" i="5"/>
  <c r="Z391" i="5"/>
  <c r="Z392" i="5"/>
  <c r="Z393" i="5"/>
  <c r="Z394" i="5"/>
  <c r="Z395" i="5"/>
  <c r="Z396" i="5"/>
  <c r="Z397" i="5"/>
  <c r="Z398" i="5"/>
  <c r="Z399" i="5"/>
  <c r="Z400" i="5"/>
  <c r="Z401" i="5"/>
  <c r="Z402" i="5"/>
  <c r="Z403" i="5"/>
  <c r="Z404" i="5"/>
  <c r="Z405" i="5"/>
  <c r="Z406" i="5"/>
  <c r="Z407" i="5"/>
  <c r="Z408" i="5"/>
  <c r="Z409" i="5"/>
  <c r="Z410" i="5"/>
  <c r="Z411" i="5"/>
  <c r="Z412" i="5"/>
  <c r="Z413" i="5"/>
  <c r="Z414" i="5"/>
  <c r="Z415" i="5"/>
  <c r="Z416" i="5"/>
  <c r="Z417" i="5"/>
  <c r="Z418" i="5"/>
  <c r="Z419" i="5"/>
  <c r="Z420" i="5"/>
  <c r="Z421" i="5"/>
  <c r="Z422" i="5"/>
  <c r="Z423" i="5"/>
  <c r="Z424" i="5"/>
  <c r="Z425" i="5"/>
  <c r="Z426" i="5"/>
  <c r="Z427" i="5"/>
  <c r="Z428" i="5"/>
  <c r="Z429" i="5"/>
  <c r="Z430" i="5"/>
  <c r="Z431" i="5"/>
  <c r="Z432" i="5"/>
  <c r="Z433" i="5"/>
  <c r="Z434" i="5"/>
  <c r="Z435" i="5"/>
  <c r="Z436" i="5"/>
  <c r="Z437" i="5"/>
  <c r="Z438" i="5"/>
  <c r="Z439" i="5"/>
  <c r="Z440" i="5"/>
  <c r="Z441" i="5"/>
  <c r="Z442" i="5"/>
  <c r="Z443" i="5"/>
  <c r="Z444" i="5"/>
  <c r="Z445" i="5"/>
  <c r="Z446" i="5"/>
  <c r="Z447" i="5"/>
  <c r="Z448" i="5"/>
  <c r="Z449" i="5"/>
  <c r="Z450" i="5"/>
  <c r="Z451" i="5"/>
  <c r="Z452" i="5"/>
  <c r="Z453" i="5"/>
  <c r="Z454" i="5"/>
  <c r="Z455" i="5"/>
  <c r="Z456" i="5"/>
  <c r="Z457" i="5"/>
  <c r="Z458" i="5"/>
  <c r="Z459" i="5"/>
  <c r="Z460" i="5"/>
  <c r="Z461" i="5"/>
  <c r="Z462" i="5"/>
  <c r="Z463" i="5"/>
  <c r="Z464" i="5"/>
  <c r="Z465" i="5"/>
  <c r="Z466" i="5"/>
  <c r="Z467" i="5"/>
  <c r="Z468" i="5"/>
  <c r="Z469" i="5"/>
  <c r="Z470" i="5"/>
  <c r="Z471" i="5"/>
  <c r="Z472" i="5"/>
  <c r="Z473" i="5"/>
  <c r="Z474" i="5"/>
  <c r="Z475" i="5"/>
  <c r="Z476" i="5"/>
  <c r="Z477" i="5"/>
  <c r="Z478" i="5"/>
  <c r="Z479" i="5"/>
  <c r="Z480" i="5"/>
  <c r="Z481" i="5"/>
  <c r="Z482" i="5"/>
  <c r="Z483" i="5"/>
  <c r="Z484" i="5"/>
  <c r="Z485" i="5"/>
  <c r="Z486" i="5"/>
  <c r="Z487" i="5"/>
  <c r="Z488" i="5"/>
  <c r="Z489" i="5"/>
  <c r="Z490" i="5"/>
  <c r="Z491" i="5"/>
  <c r="Z492" i="5"/>
  <c r="Z493" i="5"/>
  <c r="Z494" i="5"/>
  <c r="Z495" i="5"/>
  <c r="Z496" i="5"/>
  <c r="Z497" i="5"/>
  <c r="Z498" i="5"/>
  <c r="Z499" i="5"/>
  <c r="Z500" i="5"/>
  <c r="Z501" i="5"/>
  <c r="Z502" i="5"/>
  <c r="Z503" i="5"/>
  <c r="Z504" i="5"/>
  <c r="Z505" i="5"/>
  <c r="Z506" i="5"/>
  <c r="Z507" i="5"/>
  <c r="Z508" i="5"/>
  <c r="Z509" i="5"/>
  <c r="Z510" i="5"/>
  <c r="Z511" i="5"/>
  <c r="Z512" i="5"/>
  <c r="Z513" i="5"/>
  <c r="Z514" i="5"/>
  <c r="Z515" i="5"/>
  <c r="Z516" i="5"/>
  <c r="Z517" i="5"/>
  <c r="Z518" i="5"/>
  <c r="Z519" i="5"/>
  <c r="Z520" i="5"/>
  <c r="Z521" i="5"/>
  <c r="Z522" i="5"/>
  <c r="Z523" i="5"/>
  <c r="Z524" i="5"/>
  <c r="Z525" i="5"/>
  <c r="Z526" i="5"/>
  <c r="Z527" i="5"/>
  <c r="Z528" i="5"/>
  <c r="Z529" i="5"/>
  <c r="Z530" i="5"/>
  <c r="Z531" i="5"/>
  <c r="Z532" i="5"/>
  <c r="Z533" i="5"/>
  <c r="Z534" i="5"/>
  <c r="Z535" i="5"/>
  <c r="Z536" i="5"/>
  <c r="Z537" i="5"/>
  <c r="Z538" i="5"/>
  <c r="Z539" i="5"/>
  <c r="Z540" i="5"/>
  <c r="Z541" i="5"/>
  <c r="Z542" i="5"/>
  <c r="Z543" i="5"/>
  <c r="Z544" i="5"/>
  <c r="Z545" i="5"/>
  <c r="Z546" i="5"/>
  <c r="Z547" i="5"/>
  <c r="Z548" i="5"/>
  <c r="Z549" i="5"/>
  <c r="Z550" i="5"/>
  <c r="Z551" i="5"/>
  <c r="Z552" i="5"/>
  <c r="Z553" i="5"/>
  <c r="Z554" i="5"/>
  <c r="Z555" i="5"/>
  <c r="Z556" i="5"/>
  <c r="Z557" i="5"/>
  <c r="Z558" i="5"/>
  <c r="Z559" i="5"/>
  <c r="Z560" i="5"/>
  <c r="Z561" i="5"/>
  <c r="Z562" i="5"/>
  <c r="Z563" i="5"/>
  <c r="Z564" i="5"/>
  <c r="Z565" i="5"/>
  <c r="Z566" i="5"/>
  <c r="Z567" i="5"/>
  <c r="Z568" i="5"/>
  <c r="Z569" i="5"/>
  <c r="Z570" i="5"/>
  <c r="Z571" i="5"/>
  <c r="Z572" i="5"/>
  <c r="Z573" i="5"/>
  <c r="Z574" i="5"/>
  <c r="Z575" i="5"/>
  <c r="Z576" i="5"/>
  <c r="Z577" i="5"/>
  <c r="Z578" i="5"/>
  <c r="Z579" i="5"/>
  <c r="Z580" i="5"/>
  <c r="Z581" i="5"/>
  <c r="Z582" i="5"/>
  <c r="Z583" i="5"/>
  <c r="Z584" i="5"/>
  <c r="Z585" i="5"/>
  <c r="Z586" i="5"/>
  <c r="Z587" i="5"/>
  <c r="Z588" i="5"/>
  <c r="Z589" i="5"/>
  <c r="Z590" i="5"/>
  <c r="Z591" i="5"/>
  <c r="Z592" i="5"/>
  <c r="Z593" i="5"/>
  <c r="Z594" i="5"/>
  <c r="Z595" i="5"/>
  <c r="Z596" i="5"/>
  <c r="Z597" i="5"/>
  <c r="Z598" i="5"/>
  <c r="Z599" i="5"/>
  <c r="Z600" i="5"/>
  <c r="Z601" i="5"/>
  <c r="Z602" i="5"/>
  <c r="Z603" i="5"/>
  <c r="Z604" i="5"/>
  <c r="Z605" i="5"/>
  <c r="Z606" i="5"/>
  <c r="Z607" i="5"/>
  <c r="Z608" i="5"/>
  <c r="Z609" i="5"/>
  <c r="Z610" i="5"/>
  <c r="Z611" i="5"/>
  <c r="Z612" i="5"/>
  <c r="Z613" i="5"/>
  <c r="Z614" i="5"/>
  <c r="Z615" i="5"/>
  <c r="Z616" i="5"/>
  <c r="Z617" i="5"/>
  <c r="Z618" i="5"/>
  <c r="Z619" i="5"/>
  <c r="Z620" i="5"/>
  <c r="Z621" i="5"/>
  <c r="Z622" i="5"/>
  <c r="Z623" i="5"/>
  <c r="Z624" i="5"/>
  <c r="Z625" i="5"/>
  <c r="Z626" i="5"/>
  <c r="Z627" i="5"/>
  <c r="Z628" i="5"/>
  <c r="Z629" i="5"/>
  <c r="Z630" i="5"/>
  <c r="Z631" i="5"/>
  <c r="Z632" i="5"/>
  <c r="Z633" i="5"/>
  <c r="Z634" i="5"/>
  <c r="Z635" i="5"/>
  <c r="Z636" i="5"/>
  <c r="Z637" i="5"/>
  <c r="Z638" i="5"/>
  <c r="Z639" i="5"/>
  <c r="Z640" i="5"/>
  <c r="Z641" i="5"/>
  <c r="Z642" i="5"/>
  <c r="Z643" i="5"/>
  <c r="Z644" i="5"/>
  <c r="Z645" i="5"/>
  <c r="Z646" i="5"/>
  <c r="Z647" i="5"/>
  <c r="Z648" i="5"/>
  <c r="Z649" i="5"/>
  <c r="Z650" i="5"/>
  <c r="Z651" i="5"/>
  <c r="Z652" i="5"/>
  <c r="Z653" i="5"/>
  <c r="Z654" i="5"/>
  <c r="Z655" i="5"/>
  <c r="Z656" i="5"/>
  <c r="Z657" i="5"/>
  <c r="Z658" i="5"/>
  <c r="Z659" i="5"/>
  <c r="Z660" i="5"/>
  <c r="Z661" i="5"/>
  <c r="Z662" i="5"/>
  <c r="Z663" i="5"/>
  <c r="Z664" i="5"/>
  <c r="Z665" i="5"/>
  <c r="Z666" i="5"/>
  <c r="Z667" i="5"/>
  <c r="Z668" i="5"/>
  <c r="Z669" i="5"/>
  <c r="Z670" i="5"/>
  <c r="Z671" i="5"/>
  <c r="Z672" i="5"/>
  <c r="Z673" i="5"/>
  <c r="Z674" i="5"/>
  <c r="Z675" i="5"/>
  <c r="Z676" i="5"/>
  <c r="Z677" i="5"/>
  <c r="Z678" i="5"/>
  <c r="Z679" i="5"/>
  <c r="Z680" i="5"/>
  <c r="Z681" i="5"/>
  <c r="Z682" i="5"/>
  <c r="Z683" i="5"/>
  <c r="Z684" i="5"/>
  <c r="Z685" i="5"/>
  <c r="Z686" i="5"/>
  <c r="Z687" i="5"/>
  <c r="Z688" i="5"/>
  <c r="Z689" i="5"/>
  <c r="Z690" i="5"/>
  <c r="Z691" i="5"/>
  <c r="Z692" i="5"/>
  <c r="Z693" i="5"/>
  <c r="Z694" i="5"/>
  <c r="Z695" i="5"/>
  <c r="Z696" i="5"/>
  <c r="Z697" i="5"/>
  <c r="Z698" i="5"/>
  <c r="Z699" i="5"/>
  <c r="Z700" i="5"/>
  <c r="Z701" i="5"/>
  <c r="Z702" i="5"/>
  <c r="Z703" i="5"/>
  <c r="Z704" i="5"/>
  <c r="Z705" i="5"/>
  <c r="Z706" i="5"/>
  <c r="Z707" i="5"/>
  <c r="Z708" i="5"/>
  <c r="Z709" i="5"/>
  <c r="Z710" i="5"/>
  <c r="Z711" i="5"/>
  <c r="Z712" i="5"/>
  <c r="Z713" i="5"/>
  <c r="Z714" i="5"/>
  <c r="Z715" i="5"/>
  <c r="Z716" i="5"/>
  <c r="Z717" i="5"/>
  <c r="Z718" i="5"/>
  <c r="Z719" i="5"/>
  <c r="Z720" i="5"/>
  <c r="Z721" i="5"/>
  <c r="Z722" i="5"/>
  <c r="Z723" i="5"/>
  <c r="Z724" i="5"/>
  <c r="Z725" i="5"/>
  <c r="Z726" i="5"/>
  <c r="Z727" i="5"/>
  <c r="Z728" i="5"/>
  <c r="Z729" i="5"/>
  <c r="Z730" i="5"/>
  <c r="Z731" i="5"/>
  <c r="Z732" i="5"/>
  <c r="Z733" i="5"/>
  <c r="Z734" i="5"/>
  <c r="Z735" i="5"/>
  <c r="Z736" i="5"/>
  <c r="Z737" i="5"/>
  <c r="Z738" i="5"/>
  <c r="Z739" i="5"/>
  <c r="Z740" i="5"/>
  <c r="Z741" i="5"/>
  <c r="Z742" i="5"/>
  <c r="Z743" i="5"/>
  <c r="Z744" i="5"/>
  <c r="Z745" i="5"/>
  <c r="Z746" i="5"/>
  <c r="Z747" i="5"/>
  <c r="Z748" i="5"/>
  <c r="Z749" i="5"/>
  <c r="Z750" i="5"/>
  <c r="Z751" i="5"/>
  <c r="Z752" i="5"/>
  <c r="Z753" i="5"/>
  <c r="Z754" i="5"/>
  <c r="Z755" i="5"/>
  <c r="Z756" i="5"/>
  <c r="Z757" i="5"/>
  <c r="Z758" i="5"/>
  <c r="Z759" i="5"/>
  <c r="Z760" i="5"/>
  <c r="Z761" i="5"/>
  <c r="Z762" i="5"/>
  <c r="Z763" i="5"/>
  <c r="Z764" i="5"/>
  <c r="Z765" i="5"/>
  <c r="Z766" i="5"/>
  <c r="Z767" i="5"/>
  <c r="Z768" i="5"/>
  <c r="Z769" i="5"/>
  <c r="Z770" i="5"/>
  <c r="Z771" i="5"/>
  <c r="Z772" i="5"/>
  <c r="Z773" i="5"/>
  <c r="Z774" i="5"/>
  <c r="Z775" i="5"/>
  <c r="Z776" i="5"/>
  <c r="Z777" i="5"/>
  <c r="Z778" i="5"/>
  <c r="Z779" i="5"/>
  <c r="Z780" i="5"/>
  <c r="Z781" i="5"/>
  <c r="Z782" i="5"/>
  <c r="Z783" i="5"/>
  <c r="Z784" i="5"/>
  <c r="Z785" i="5"/>
  <c r="Z786" i="5"/>
  <c r="Z787" i="5"/>
  <c r="Z788" i="5"/>
  <c r="Z789" i="5"/>
  <c r="Z790" i="5"/>
  <c r="Z791" i="5"/>
  <c r="Z792" i="5"/>
  <c r="Z793" i="5"/>
  <c r="Z794" i="5"/>
  <c r="Z795" i="5"/>
  <c r="Z796" i="5"/>
  <c r="Z797" i="5"/>
  <c r="Z798" i="5"/>
  <c r="Z799" i="5"/>
  <c r="Z800" i="5"/>
  <c r="Z801" i="5"/>
  <c r="Z802" i="5"/>
  <c r="Z803" i="5"/>
  <c r="Z804" i="5"/>
  <c r="Z805" i="5"/>
  <c r="Z806" i="5"/>
  <c r="Z807" i="5"/>
  <c r="Z808" i="5"/>
  <c r="Z809" i="5"/>
  <c r="Z810" i="5"/>
  <c r="Z811" i="5"/>
  <c r="Z812" i="5"/>
  <c r="Z813" i="5"/>
  <c r="Z814" i="5"/>
  <c r="Z815" i="5"/>
  <c r="Z816" i="5"/>
  <c r="Z817" i="5"/>
  <c r="Z818" i="5"/>
  <c r="Z819" i="5"/>
  <c r="Z820" i="5"/>
  <c r="Z821" i="5"/>
  <c r="Z822" i="5"/>
  <c r="Z823" i="5"/>
  <c r="Z824" i="5"/>
  <c r="Z825" i="5"/>
  <c r="Z826" i="5"/>
  <c r="Z827" i="5"/>
  <c r="Z828" i="5"/>
  <c r="Z829" i="5"/>
  <c r="Z830" i="5"/>
  <c r="Z831" i="5"/>
  <c r="Z832" i="5"/>
  <c r="Z833" i="5"/>
  <c r="Z834" i="5"/>
  <c r="Z835" i="5"/>
  <c r="Z836" i="5"/>
  <c r="Z837" i="5"/>
  <c r="Z838" i="5"/>
  <c r="Z839" i="5"/>
  <c r="Z840" i="5"/>
  <c r="Z841" i="5"/>
  <c r="Z842" i="5"/>
  <c r="Z843" i="5"/>
  <c r="Z844" i="5"/>
  <c r="Z845" i="5"/>
  <c r="Z846" i="5"/>
  <c r="Z847" i="5"/>
  <c r="Z848" i="5"/>
  <c r="Z849" i="5"/>
  <c r="Z850" i="5"/>
  <c r="Z851" i="5"/>
  <c r="Z852" i="5"/>
  <c r="Z853" i="5"/>
  <c r="Z854" i="5"/>
  <c r="Z855" i="5"/>
  <c r="Z856" i="5"/>
  <c r="Z857" i="5"/>
  <c r="Z858" i="5"/>
  <c r="Z859" i="5"/>
  <c r="Z860" i="5"/>
  <c r="Z861" i="5"/>
  <c r="Z862" i="5"/>
  <c r="Z863" i="5"/>
  <c r="Z864" i="5"/>
  <c r="Z865" i="5"/>
  <c r="Z866" i="5"/>
  <c r="Z867" i="5"/>
  <c r="Z868" i="5"/>
  <c r="Z869" i="5"/>
  <c r="Z870" i="5"/>
  <c r="Z871" i="5"/>
  <c r="Z872" i="5"/>
  <c r="Z873" i="5"/>
  <c r="Z874" i="5"/>
  <c r="Z875" i="5"/>
  <c r="Z876" i="5"/>
  <c r="Z877" i="5"/>
  <c r="Z878" i="5"/>
  <c r="Z879" i="5"/>
  <c r="Z880" i="5"/>
  <c r="Z881" i="5"/>
  <c r="Z882" i="5"/>
  <c r="Z883" i="5"/>
  <c r="Z884" i="5"/>
  <c r="Z885" i="5"/>
  <c r="Z886" i="5"/>
  <c r="Z887" i="5"/>
  <c r="Z888" i="5"/>
  <c r="Z889" i="5"/>
  <c r="Z890" i="5"/>
  <c r="Z891" i="5"/>
  <c r="Z892" i="5"/>
  <c r="Z893" i="5"/>
  <c r="Z894" i="5"/>
  <c r="Z895" i="5"/>
  <c r="Z896" i="5"/>
  <c r="Z897" i="5"/>
  <c r="Z898" i="5"/>
  <c r="Z899" i="5"/>
  <c r="Z900" i="5"/>
  <c r="Z901" i="5"/>
  <c r="Z902" i="5"/>
  <c r="Z903" i="5"/>
  <c r="Z904" i="5"/>
  <c r="Z905" i="5"/>
  <c r="Z906" i="5"/>
  <c r="Z907" i="5"/>
  <c r="Z908" i="5"/>
  <c r="Z909" i="5"/>
  <c r="Z910" i="5"/>
  <c r="Z911" i="5"/>
  <c r="Z912" i="5"/>
  <c r="Z913" i="5"/>
  <c r="Z914" i="5"/>
  <c r="Z915" i="5"/>
  <c r="Z916" i="5"/>
  <c r="Z917" i="5"/>
  <c r="Z918" i="5"/>
  <c r="Z919" i="5"/>
  <c r="Z920" i="5"/>
  <c r="Z921" i="5"/>
  <c r="Z922" i="5"/>
  <c r="Z923" i="5"/>
  <c r="Z924" i="5"/>
  <c r="Z925" i="5"/>
  <c r="Z926" i="5"/>
  <c r="Z927" i="5"/>
  <c r="Z928" i="5"/>
  <c r="Z929" i="5"/>
  <c r="Z930" i="5"/>
  <c r="Z931" i="5"/>
  <c r="Z932" i="5"/>
  <c r="Z933" i="5"/>
  <c r="Z934" i="5"/>
  <c r="Z935" i="5"/>
  <c r="Z936" i="5"/>
  <c r="Z937" i="5"/>
  <c r="Z938" i="5"/>
  <c r="Z939" i="5"/>
  <c r="Z940" i="5"/>
  <c r="Z941" i="5"/>
  <c r="Z942" i="5"/>
  <c r="Z943" i="5"/>
  <c r="Z944" i="5"/>
  <c r="Z945" i="5"/>
  <c r="Z946" i="5"/>
  <c r="Z947" i="5"/>
  <c r="Z948" i="5"/>
  <c r="Z949" i="5"/>
  <c r="Z950" i="5"/>
  <c r="Z951" i="5"/>
  <c r="Z952" i="5"/>
  <c r="Z953" i="5"/>
  <c r="Z954" i="5"/>
  <c r="Z955" i="5"/>
  <c r="Z956" i="5"/>
  <c r="Z957" i="5"/>
  <c r="Z958" i="5"/>
  <c r="Z959" i="5"/>
  <c r="Z960" i="5"/>
  <c r="Z961" i="5"/>
  <c r="Z962" i="5"/>
  <c r="Z963" i="5"/>
  <c r="Z964" i="5"/>
  <c r="Z965" i="5"/>
  <c r="Z966" i="5"/>
  <c r="Z967" i="5"/>
  <c r="Z968" i="5"/>
  <c r="Z969" i="5"/>
  <c r="Z970" i="5"/>
  <c r="Z971" i="5"/>
  <c r="Z972" i="5"/>
  <c r="Z973" i="5"/>
  <c r="Z974" i="5"/>
  <c r="Z975" i="5"/>
  <c r="Z976" i="5"/>
  <c r="Z977" i="5"/>
  <c r="Z978" i="5"/>
  <c r="Z979" i="5"/>
  <c r="Z980" i="5"/>
  <c r="Z981" i="5"/>
  <c r="Z982" i="5"/>
  <c r="Z983" i="5"/>
  <c r="Z984" i="5"/>
  <c r="Z985" i="5"/>
  <c r="Z986" i="5"/>
  <c r="Z987" i="5"/>
  <c r="Z988" i="5"/>
  <c r="Z989" i="5"/>
  <c r="Z990" i="5"/>
  <c r="Z991" i="5"/>
  <c r="Z992" i="5"/>
  <c r="Z993" i="5"/>
  <c r="Z994" i="5"/>
  <c r="Z995" i="5"/>
  <c r="Z996" i="5"/>
  <c r="Z997" i="5"/>
  <c r="Z998" i="5"/>
  <c r="Z999" i="5"/>
  <c r="Z1000" i="5"/>
  <c r="Z1001" i="5"/>
  <c r="Z1002" i="5"/>
  <c r="Z1003" i="5"/>
  <c r="Z1004" i="5"/>
  <c r="Z1005" i="5"/>
  <c r="Z1006" i="5"/>
  <c r="Z1007" i="5"/>
  <c r="Z1008" i="5"/>
  <c r="Z1009" i="5"/>
  <c r="Z1010" i="5"/>
  <c r="Z1011" i="5"/>
  <c r="Z14" i="5"/>
  <c r="X1012" i="5"/>
  <c r="X15" i="5"/>
  <c r="X16" i="5"/>
  <c r="X17" i="5"/>
  <c r="X18" i="5"/>
  <c r="X19" i="5"/>
  <c r="X20" i="5"/>
  <c r="X21" i="5"/>
  <c r="X22" i="5"/>
  <c r="X23" i="5"/>
  <c r="X24" i="5"/>
  <c r="X25" i="5"/>
  <c r="X26" i="5"/>
  <c r="X27" i="5"/>
  <c r="X28" i="5"/>
  <c r="X29" i="5"/>
  <c r="X30" i="5"/>
  <c r="X31" i="5"/>
  <c r="X32" i="5"/>
  <c r="X33" i="5"/>
  <c r="X34" i="5"/>
  <c r="X35" i="5"/>
  <c r="X36" i="5"/>
  <c r="X37" i="5"/>
  <c r="X38" i="5"/>
  <c r="X39" i="5"/>
  <c r="X40" i="5"/>
  <c r="X41" i="5"/>
  <c r="X42" i="5"/>
  <c r="X43" i="5"/>
  <c r="X44" i="5"/>
  <c r="X45" i="5"/>
  <c r="X46" i="5"/>
  <c r="X47" i="5"/>
  <c r="X48" i="5"/>
  <c r="X49" i="5"/>
  <c r="X50" i="5"/>
  <c r="X51" i="5"/>
  <c r="X52" i="5"/>
  <c r="X55" i="5"/>
  <c r="X56" i="5"/>
  <c r="X57" i="5"/>
  <c r="X58" i="5"/>
  <c r="X59" i="5"/>
  <c r="X60" i="5"/>
  <c r="X61" i="5"/>
  <c r="X62" i="5"/>
  <c r="X63" i="5"/>
  <c r="X64" i="5"/>
  <c r="X65" i="5"/>
  <c r="X66" i="5"/>
  <c r="X67" i="5"/>
  <c r="X68" i="5"/>
  <c r="X69" i="5"/>
  <c r="X70" i="5"/>
  <c r="X71" i="5"/>
  <c r="X72" i="5"/>
  <c r="X73" i="5"/>
  <c r="X74" i="5"/>
  <c r="X75" i="5"/>
  <c r="X76" i="5"/>
  <c r="X77" i="5"/>
  <c r="X78" i="5"/>
  <c r="X79" i="5"/>
  <c r="X80" i="5"/>
  <c r="X82" i="5"/>
  <c r="X83" i="5"/>
  <c r="X84" i="5"/>
  <c r="X85" i="5"/>
  <c r="X86" i="5"/>
  <c r="X87" i="5"/>
  <c r="X88" i="5"/>
  <c r="X89" i="5"/>
  <c r="X90" i="5"/>
  <c r="X91" i="5"/>
  <c r="X92" i="5"/>
  <c r="X93" i="5"/>
  <c r="X94" i="5"/>
  <c r="X95" i="5"/>
  <c r="X96" i="5"/>
  <c r="X97" i="5"/>
  <c r="X98" i="5"/>
  <c r="X99" i="5"/>
  <c r="X100" i="5"/>
  <c r="X101" i="5"/>
  <c r="X102" i="5"/>
  <c r="X103" i="5"/>
  <c r="X104" i="5"/>
  <c r="X105" i="5"/>
  <c r="X107" i="5"/>
  <c r="X108" i="5"/>
  <c r="X109" i="5"/>
  <c r="X110" i="5"/>
  <c r="X111" i="5"/>
  <c r="X112" i="5"/>
  <c r="X113" i="5"/>
  <c r="X114" i="5"/>
  <c r="X115" i="5"/>
  <c r="X116" i="5"/>
  <c r="X117" i="5"/>
  <c r="X118" i="5"/>
  <c r="X119" i="5"/>
  <c r="X120" i="5"/>
  <c r="X121" i="5"/>
  <c r="X122" i="5"/>
  <c r="X123" i="5"/>
  <c r="X124" i="5"/>
  <c r="X125" i="5"/>
  <c r="X126" i="5"/>
  <c r="X127" i="5"/>
  <c r="X128" i="5"/>
  <c r="X129" i="5"/>
  <c r="X130" i="5"/>
  <c r="X131" i="5"/>
  <c r="X132" i="5"/>
  <c r="X133" i="5"/>
  <c r="X134" i="5"/>
  <c r="X135" i="5"/>
  <c r="X136" i="5"/>
  <c r="X137" i="5"/>
  <c r="X138" i="5"/>
  <c r="X139" i="5"/>
  <c r="X140" i="5"/>
  <c r="X141" i="5"/>
  <c r="X142" i="5"/>
  <c r="X143" i="5"/>
  <c r="X144" i="5"/>
  <c r="X145" i="5"/>
  <c r="X146" i="5"/>
  <c r="X147" i="5"/>
  <c r="X148" i="5"/>
  <c r="X149" i="5"/>
  <c r="X150" i="5"/>
  <c r="X151" i="5"/>
  <c r="X152" i="5"/>
  <c r="X153" i="5"/>
  <c r="X154" i="5"/>
  <c r="X155" i="5"/>
  <c r="X156" i="5"/>
  <c r="X157" i="5"/>
  <c r="X158" i="5"/>
  <c r="X159" i="5"/>
  <c r="X160" i="5"/>
  <c r="X161" i="5"/>
  <c r="X162" i="5"/>
  <c r="X163" i="5"/>
  <c r="X164" i="5"/>
  <c r="X165" i="5"/>
  <c r="X166" i="5"/>
  <c r="X167" i="5"/>
  <c r="X168" i="5"/>
  <c r="X169" i="5"/>
  <c r="X170" i="5"/>
  <c r="X171" i="5"/>
  <c r="X172" i="5"/>
  <c r="X173" i="5"/>
  <c r="X174" i="5"/>
  <c r="X175" i="5"/>
  <c r="X176" i="5"/>
  <c r="X177" i="5"/>
  <c r="X178" i="5"/>
  <c r="X179" i="5"/>
  <c r="X180" i="5"/>
  <c r="X181" i="5"/>
  <c r="X182" i="5"/>
  <c r="X183" i="5"/>
  <c r="X184" i="5"/>
  <c r="X185" i="5"/>
  <c r="X186" i="5"/>
  <c r="X187" i="5"/>
  <c r="X188" i="5"/>
  <c r="X189" i="5"/>
  <c r="X190" i="5"/>
  <c r="X191" i="5"/>
  <c r="X192" i="5"/>
  <c r="X193" i="5"/>
  <c r="X194" i="5"/>
  <c r="X195" i="5"/>
  <c r="X196" i="5"/>
  <c r="X197" i="5"/>
  <c r="X198" i="5"/>
  <c r="X199" i="5"/>
  <c r="X200" i="5"/>
  <c r="X201" i="5"/>
  <c r="X202" i="5"/>
  <c r="X203" i="5"/>
  <c r="X204" i="5"/>
  <c r="X205" i="5"/>
  <c r="X206" i="5"/>
  <c r="X207" i="5"/>
  <c r="X208" i="5"/>
  <c r="X209" i="5"/>
  <c r="X210" i="5"/>
  <c r="X211" i="5"/>
  <c r="X212" i="5"/>
  <c r="X213" i="5"/>
  <c r="X214" i="5"/>
  <c r="X215" i="5"/>
  <c r="X216" i="5"/>
  <c r="X217" i="5"/>
  <c r="X218" i="5"/>
  <c r="X219" i="5"/>
  <c r="X220" i="5"/>
  <c r="X221" i="5"/>
  <c r="X222" i="5"/>
  <c r="X223" i="5"/>
  <c r="X224" i="5"/>
  <c r="X225" i="5"/>
  <c r="X226" i="5"/>
  <c r="X227" i="5"/>
  <c r="X228" i="5"/>
  <c r="X229" i="5"/>
  <c r="X230" i="5"/>
  <c r="X231" i="5"/>
  <c r="X232" i="5"/>
  <c r="X233" i="5"/>
  <c r="X234" i="5"/>
  <c r="X235" i="5"/>
  <c r="X236" i="5"/>
  <c r="X237" i="5"/>
  <c r="X238" i="5"/>
  <c r="X239" i="5"/>
  <c r="X240" i="5"/>
  <c r="X241" i="5"/>
  <c r="X242" i="5"/>
  <c r="X243" i="5"/>
  <c r="X244" i="5"/>
  <c r="X245" i="5"/>
  <c r="X246" i="5"/>
  <c r="X247" i="5"/>
  <c r="X248" i="5"/>
  <c r="X249" i="5"/>
  <c r="X250" i="5"/>
  <c r="X251" i="5"/>
  <c r="X252" i="5"/>
  <c r="X253" i="5"/>
  <c r="X254" i="5"/>
  <c r="X255" i="5"/>
  <c r="X256" i="5"/>
  <c r="X257" i="5"/>
  <c r="X258" i="5"/>
  <c r="X259" i="5"/>
  <c r="X260" i="5"/>
  <c r="X261" i="5"/>
  <c r="X262" i="5"/>
  <c r="X263" i="5"/>
  <c r="X264" i="5"/>
  <c r="X265" i="5"/>
  <c r="X266" i="5"/>
  <c r="X267" i="5"/>
  <c r="X268" i="5"/>
  <c r="X269" i="5"/>
  <c r="X270" i="5"/>
  <c r="X271" i="5"/>
  <c r="X272" i="5"/>
  <c r="X273" i="5"/>
  <c r="X274" i="5"/>
  <c r="X275" i="5"/>
  <c r="X276" i="5"/>
  <c r="X277" i="5"/>
  <c r="X278" i="5"/>
  <c r="X279" i="5"/>
  <c r="X280" i="5"/>
  <c r="X281" i="5"/>
  <c r="X282" i="5"/>
  <c r="X283" i="5"/>
  <c r="X284" i="5"/>
  <c r="X285" i="5"/>
  <c r="X286" i="5"/>
  <c r="X287" i="5"/>
  <c r="X288" i="5"/>
  <c r="X289" i="5"/>
  <c r="X290" i="5"/>
  <c r="X291" i="5"/>
  <c r="X292" i="5"/>
  <c r="X293" i="5"/>
  <c r="X294" i="5"/>
  <c r="X295" i="5"/>
  <c r="X296" i="5"/>
  <c r="X297" i="5"/>
  <c r="X298" i="5"/>
  <c r="X299" i="5"/>
  <c r="X300" i="5"/>
  <c r="X301" i="5"/>
  <c r="X302" i="5"/>
  <c r="X303" i="5"/>
  <c r="X304" i="5"/>
  <c r="X305" i="5"/>
  <c r="X306" i="5"/>
  <c r="X307" i="5"/>
  <c r="X308" i="5"/>
  <c r="X309" i="5"/>
  <c r="X310" i="5"/>
  <c r="X311" i="5"/>
  <c r="X312" i="5"/>
  <c r="X313" i="5"/>
  <c r="X314" i="5"/>
  <c r="X315" i="5"/>
  <c r="X316" i="5"/>
  <c r="X317" i="5"/>
  <c r="X318" i="5"/>
  <c r="X319" i="5"/>
  <c r="X320" i="5"/>
  <c r="X321" i="5"/>
  <c r="X322" i="5"/>
  <c r="X323" i="5"/>
  <c r="X324" i="5"/>
  <c r="X325" i="5"/>
  <c r="X326" i="5"/>
  <c r="X327" i="5"/>
  <c r="X328" i="5"/>
  <c r="X329" i="5"/>
  <c r="X330" i="5"/>
  <c r="X331" i="5"/>
  <c r="X332" i="5"/>
  <c r="X333" i="5"/>
  <c r="X334" i="5"/>
  <c r="X335" i="5"/>
  <c r="X336" i="5"/>
  <c r="X337" i="5"/>
  <c r="X338" i="5"/>
  <c r="X339" i="5"/>
  <c r="X340" i="5"/>
  <c r="X341" i="5"/>
  <c r="X342" i="5"/>
  <c r="X343" i="5"/>
  <c r="X344" i="5"/>
  <c r="X345" i="5"/>
  <c r="X346" i="5"/>
  <c r="X347" i="5"/>
  <c r="X348" i="5"/>
  <c r="X349" i="5"/>
  <c r="X350" i="5"/>
  <c r="X351" i="5"/>
  <c r="X352" i="5"/>
  <c r="X353" i="5"/>
  <c r="X354" i="5"/>
  <c r="X355" i="5"/>
  <c r="X356" i="5"/>
  <c r="X357" i="5"/>
  <c r="X358" i="5"/>
  <c r="X359" i="5"/>
  <c r="X360" i="5"/>
  <c r="X361" i="5"/>
  <c r="X362" i="5"/>
  <c r="X363" i="5"/>
  <c r="X364" i="5"/>
  <c r="X365" i="5"/>
  <c r="X366" i="5"/>
  <c r="X367" i="5"/>
  <c r="X368" i="5"/>
  <c r="X369" i="5"/>
  <c r="X370" i="5"/>
  <c r="X371" i="5"/>
  <c r="X372" i="5"/>
  <c r="X373" i="5"/>
  <c r="X374" i="5"/>
  <c r="X375" i="5"/>
  <c r="X376" i="5"/>
  <c r="X377" i="5"/>
  <c r="X378" i="5"/>
  <c r="X379" i="5"/>
  <c r="X380" i="5"/>
  <c r="X381" i="5"/>
  <c r="X382" i="5"/>
  <c r="X383" i="5"/>
  <c r="X384" i="5"/>
  <c r="X385" i="5"/>
  <c r="X386" i="5"/>
  <c r="X387" i="5"/>
  <c r="X388" i="5"/>
  <c r="X389" i="5"/>
  <c r="X390" i="5"/>
  <c r="X391" i="5"/>
  <c r="X392" i="5"/>
  <c r="X393" i="5"/>
  <c r="X394" i="5"/>
  <c r="X395" i="5"/>
  <c r="X396" i="5"/>
  <c r="X397" i="5"/>
  <c r="X398" i="5"/>
  <c r="X399" i="5"/>
  <c r="X400" i="5"/>
  <c r="X401" i="5"/>
  <c r="X402" i="5"/>
  <c r="X403" i="5"/>
  <c r="X404" i="5"/>
  <c r="X405" i="5"/>
  <c r="X406" i="5"/>
  <c r="X407" i="5"/>
  <c r="X408" i="5"/>
  <c r="X409" i="5"/>
  <c r="X410" i="5"/>
  <c r="X411" i="5"/>
  <c r="X412" i="5"/>
  <c r="X413" i="5"/>
  <c r="X414" i="5"/>
  <c r="X415" i="5"/>
  <c r="X416" i="5"/>
  <c r="X417" i="5"/>
  <c r="X418" i="5"/>
  <c r="X419" i="5"/>
  <c r="X420" i="5"/>
  <c r="X421" i="5"/>
  <c r="X422" i="5"/>
  <c r="X423" i="5"/>
  <c r="X424" i="5"/>
  <c r="X425" i="5"/>
  <c r="X426" i="5"/>
  <c r="X427" i="5"/>
  <c r="X428" i="5"/>
  <c r="X429" i="5"/>
  <c r="X430" i="5"/>
  <c r="X431" i="5"/>
  <c r="X432" i="5"/>
  <c r="X433" i="5"/>
  <c r="X434" i="5"/>
  <c r="X435" i="5"/>
  <c r="X436" i="5"/>
  <c r="X437" i="5"/>
  <c r="X438" i="5"/>
  <c r="X439" i="5"/>
  <c r="X440" i="5"/>
  <c r="X441" i="5"/>
  <c r="X442" i="5"/>
  <c r="X443" i="5"/>
  <c r="X444" i="5"/>
  <c r="X445" i="5"/>
  <c r="X446" i="5"/>
  <c r="X447" i="5"/>
  <c r="X448" i="5"/>
  <c r="X449" i="5"/>
  <c r="X450" i="5"/>
  <c r="X451" i="5"/>
  <c r="X452" i="5"/>
  <c r="X453" i="5"/>
  <c r="X454" i="5"/>
  <c r="X455" i="5"/>
  <c r="X456" i="5"/>
  <c r="X457" i="5"/>
  <c r="X458" i="5"/>
  <c r="X459" i="5"/>
  <c r="X460" i="5"/>
  <c r="X461" i="5"/>
  <c r="X462" i="5"/>
  <c r="X463" i="5"/>
  <c r="X464" i="5"/>
  <c r="X465" i="5"/>
  <c r="X466" i="5"/>
  <c r="X467" i="5"/>
  <c r="X468" i="5"/>
  <c r="X469" i="5"/>
  <c r="X470" i="5"/>
  <c r="X471" i="5"/>
  <c r="X472" i="5"/>
  <c r="X473" i="5"/>
  <c r="X474" i="5"/>
  <c r="X475" i="5"/>
  <c r="X476" i="5"/>
  <c r="X477" i="5"/>
  <c r="X478" i="5"/>
  <c r="X479" i="5"/>
  <c r="X480" i="5"/>
  <c r="X481" i="5"/>
  <c r="X482" i="5"/>
  <c r="X483" i="5"/>
  <c r="X484" i="5"/>
  <c r="X485" i="5"/>
  <c r="X486" i="5"/>
  <c r="X487" i="5"/>
  <c r="X488" i="5"/>
  <c r="X489" i="5"/>
  <c r="X490" i="5"/>
  <c r="X491" i="5"/>
  <c r="X492" i="5"/>
  <c r="X493" i="5"/>
  <c r="X494" i="5"/>
  <c r="X495" i="5"/>
  <c r="X496" i="5"/>
  <c r="X497" i="5"/>
  <c r="X498" i="5"/>
  <c r="X499" i="5"/>
  <c r="X500" i="5"/>
  <c r="X501" i="5"/>
  <c r="X502" i="5"/>
  <c r="X503" i="5"/>
  <c r="X504" i="5"/>
  <c r="X505" i="5"/>
  <c r="X506" i="5"/>
  <c r="X507" i="5"/>
  <c r="X508" i="5"/>
  <c r="X509" i="5"/>
  <c r="X510" i="5"/>
  <c r="X511" i="5"/>
  <c r="X512" i="5"/>
  <c r="X513" i="5"/>
  <c r="X514" i="5"/>
  <c r="X515" i="5"/>
  <c r="X516" i="5"/>
  <c r="X517" i="5"/>
  <c r="X518" i="5"/>
  <c r="X519" i="5"/>
  <c r="X520" i="5"/>
  <c r="X521" i="5"/>
  <c r="X522" i="5"/>
  <c r="X523" i="5"/>
  <c r="X524" i="5"/>
  <c r="X525" i="5"/>
  <c r="X526" i="5"/>
  <c r="X527" i="5"/>
  <c r="X528" i="5"/>
  <c r="X529" i="5"/>
  <c r="X530" i="5"/>
  <c r="X531" i="5"/>
  <c r="X532" i="5"/>
  <c r="X533" i="5"/>
  <c r="X534" i="5"/>
  <c r="X535" i="5"/>
  <c r="X536" i="5"/>
  <c r="X537" i="5"/>
  <c r="X538" i="5"/>
  <c r="X539" i="5"/>
  <c r="X540" i="5"/>
  <c r="X541" i="5"/>
  <c r="X542" i="5"/>
  <c r="X543" i="5"/>
  <c r="X544" i="5"/>
  <c r="X545" i="5"/>
  <c r="X546" i="5"/>
  <c r="X547" i="5"/>
  <c r="X548" i="5"/>
  <c r="X549" i="5"/>
  <c r="X550" i="5"/>
  <c r="X551" i="5"/>
  <c r="X552" i="5"/>
  <c r="X553" i="5"/>
  <c r="X554" i="5"/>
  <c r="X555" i="5"/>
  <c r="X556" i="5"/>
  <c r="X557" i="5"/>
  <c r="X558" i="5"/>
  <c r="X559" i="5"/>
  <c r="X560" i="5"/>
  <c r="X561" i="5"/>
  <c r="X562" i="5"/>
  <c r="X563" i="5"/>
  <c r="X564" i="5"/>
  <c r="X565" i="5"/>
  <c r="X566" i="5"/>
  <c r="X567" i="5"/>
  <c r="X568" i="5"/>
  <c r="X569" i="5"/>
  <c r="X570" i="5"/>
  <c r="X571" i="5"/>
  <c r="X572" i="5"/>
  <c r="X573" i="5"/>
  <c r="X574" i="5"/>
  <c r="X575" i="5"/>
  <c r="X576" i="5"/>
  <c r="X577" i="5"/>
  <c r="X578" i="5"/>
  <c r="X579" i="5"/>
  <c r="X580" i="5"/>
  <c r="X581" i="5"/>
  <c r="X582" i="5"/>
  <c r="X583" i="5"/>
  <c r="X584" i="5"/>
  <c r="X585" i="5"/>
  <c r="X586" i="5"/>
  <c r="X587" i="5"/>
  <c r="X588" i="5"/>
  <c r="X589" i="5"/>
  <c r="X590" i="5"/>
  <c r="X591" i="5"/>
  <c r="X592" i="5"/>
  <c r="X593" i="5"/>
  <c r="X594" i="5"/>
  <c r="X595" i="5"/>
  <c r="X596" i="5"/>
  <c r="X597" i="5"/>
  <c r="X598" i="5"/>
  <c r="X599" i="5"/>
  <c r="X600" i="5"/>
  <c r="X601" i="5"/>
  <c r="X602" i="5"/>
  <c r="X603" i="5"/>
  <c r="X604" i="5"/>
  <c r="X605" i="5"/>
  <c r="X606" i="5"/>
  <c r="X607" i="5"/>
  <c r="X608" i="5"/>
  <c r="X609" i="5"/>
  <c r="X610" i="5"/>
  <c r="X611" i="5"/>
  <c r="X612" i="5"/>
  <c r="X613" i="5"/>
  <c r="X614" i="5"/>
  <c r="X615" i="5"/>
  <c r="X616" i="5"/>
  <c r="X617" i="5"/>
  <c r="X618" i="5"/>
  <c r="X619" i="5"/>
  <c r="X620" i="5"/>
  <c r="X621" i="5"/>
  <c r="X622" i="5"/>
  <c r="X623" i="5"/>
  <c r="X624" i="5"/>
  <c r="X625" i="5"/>
  <c r="X626" i="5"/>
  <c r="X627" i="5"/>
  <c r="X628" i="5"/>
  <c r="X629" i="5"/>
  <c r="X630" i="5"/>
  <c r="X631" i="5"/>
  <c r="X632" i="5"/>
  <c r="X633" i="5"/>
  <c r="X634" i="5"/>
  <c r="X635" i="5"/>
  <c r="X636" i="5"/>
  <c r="X637" i="5"/>
  <c r="X638" i="5"/>
  <c r="X639" i="5"/>
  <c r="X640" i="5"/>
  <c r="X641" i="5"/>
  <c r="X642" i="5"/>
  <c r="X643" i="5"/>
  <c r="X644" i="5"/>
  <c r="X645" i="5"/>
  <c r="X646" i="5"/>
  <c r="X647" i="5"/>
  <c r="X648" i="5"/>
  <c r="X649" i="5"/>
  <c r="X650" i="5"/>
  <c r="X651" i="5"/>
  <c r="X652" i="5"/>
  <c r="X653" i="5"/>
  <c r="X654" i="5"/>
  <c r="X655" i="5"/>
  <c r="X656" i="5"/>
  <c r="X657" i="5"/>
  <c r="X658" i="5"/>
  <c r="X659" i="5"/>
  <c r="X660" i="5"/>
  <c r="X661" i="5"/>
  <c r="X662" i="5"/>
  <c r="X663" i="5"/>
  <c r="X664" i="5"/>
  <c r="X665" i="5"/>
  <c r="X666" i="5"/>
  <c r="X667" i="5"/>
  <c r="X668" i="5"/>
  <c r="X669" i="5"/>
  <c r="X670" i="5"/>
  <c r="X671" i="5"/>
  <c r="X672" i="5"/>
  <c r="X673" i="5"/>
  <c r="X674" i="5"/>
  <c r="X675" i="5"/>
  <c r="X676" i="5"/>
  <c r="X677" i="5"/>
  <c r="X678" i="5"/>
  <c r="X679" i="5"/>
  <c r="X680" i="5"/>
  <c r="X681" i="5"/>
  <c r="X682" i="5"/>
  <c r="X683" i="5"/>
  <c r="X684" i="5"/>
  <c r="X685" i="5"/>
  <c r="X686" i="5"/>
  <c r="X687" i="5"/>
  <c r="X688" i="5"/>
  <c r="X689" i="5"/>
  <c r="X690" i="5"/>
  <c r="X691" i="5"/>
  <c r="X692" i="5"/>
  <c r="X693" i="5"/>
  <c r="X694" i="5"/>
  <c r="X695" i="5"/>
  <c r="X696" i="5"/>
  <c r="X697" i="5"/>
  <c r="X698" i="5"/>
  <c r="X699" i="5"/>
  <c r="X700" i="5"/>
  <c r="X701" i="5"/>
  <c r="X702" i="5"/>
  <c r="X703" i="5"/>
  <c r="X704" i="5"/>
  <c r="X705" i="5"/>
  <c r="X706" i="5"/>
  <c r="X707" i="5"/>
  <c r="X708" i="5"/>
  <c r="X709" i="5"/>
  <c r="X710" i="5"/>
  <c r="X711" i="5"/>
  <c r="X712" i="5"/>
  <c r="X713" i="5"/>
  <c r="X714" i="5"/>
  <c r="X715" i="5"/>
  <c r="X716" i="5"/>
  <c r="X717" i="5"/>
  <c r="X718" i="5"/>
  <c r="X719" i="5"/>
  <c r="X720" i="5"/>
  <c r="X721" i="5"/>
  <c r="X722" i="5"/>
  <c r="X723" i="5"/>
  <c r="X724" i="5"/>
  <c r="X725" i="5"/>
  <c r="X726" i="5"/>
  <c r="X727" i="5"/>
  <c r="X728" i="5"/>
  <c r="X729" i="5"/>
  <c r="X730" i="5"/>
  <c r="X731" i="5"/>
  <c r="X732" i="5"/>
  <c r="X733" i="5"/>
  <c r="X734" i="5"/>
  <c r="X735" i="5"/>
  <c r="X736" i="5"/>
  <c r="X737" i="5"/>
  <c r="X738" i="5"/>
  <c r="X739" i="5"/>
  <c r="X740" i="5"/>
  <c r="X741" i="5"/>
  <c r="X742" i="5"/>
  <c r="X743" i="5"/>
  <c r="X744" i="5"/>
  <c r="X745" i="5"/>
  <c r="X746" i="5"/>
  <c r="X747" i="5"/>
  <c r="X748" i="5"/>
  <c r="X749" i="5"/>
  <c r="X750" i="5"/>
  <c r="X751" i="5"/>
  <c r="X752" i="5"/>
  <c r="X753" i="5"/>
  <c r="X754" i="5"/>
  <c r="X755" i="5"/>
  <c r="X756" i="5"/>
  <c r="X757" i="5"/>
  <c r="X758" i="5"/>
  <c r="X759" i="5"/>
  <c r="X760" i="5"/>
  <c r="X761" i="5"/>
  <c r="X762" i="5"/>
  <c r="X763" i="5"/>
  <c r="X764" i="5"/>
  <c r="X765" i="5"/>
  <c r="X766" i="5"/>
  <c r="X767" i="5"/>
  <c r="X768" i="5"/>
  <c r="X769" i="5"/>
  <c r="X770" i="5"/>
  <c r="X771" i="5"/>
  <c r="X772" i="5"/>
  <c r="X773" i="5"/>
  <c r="X774" i="5"/>
  <c r="X775" i="5"/>
  <c r="X776" i="5"/>
  <c r="X777" i="5"/>
  <c r="X778" i="5"/>
  <c r="X779" i="5"/>
  <c r="X780" i="5"/>
  <c r="X781" i="5"/>
  <c r="X782" i="5"/>
  <c r="X783" i="5"/>
  <c r="X784" i="5"/>
  <c r="X785" i="5"/>
  <c r="X786" i="5"/>
  <c r="X787" i="5"/>
  <c r="X788" i="5"/>
  <c r="X789" i="5"/>
  <c r="X790" i="5"/>
  <c r="X791" i="5"/>
  <c r="X792" i="5"/>
  <c r="X793" i="5"/>
  <c r="X794" i="5"/>
  <c r="X795" i="5"/>
  <c r="X796" i="5"/>
  <c r="X797" i="5"/>
  <c r="X798" i="5"/>
  <c r="X799" i="5"/>
  <c r="X800" i="5"/>
  <c r="X801" i="5"/>
  <c r="X802" i="5"/>
  <c r="X803" i="5"/>
  <c r="X804" i="5"/>
  <c r="X805" i="5"/>
  <c r="X806" i="5"/>
  <c r="X807" i="5"/>
  <c r="X808" i="5"/>
  <c r="X809" i="5"/>
  <c r="X810" i="5"/>
  <c r="X811" i="5"/>
  <c r="X812" i="5"/>
  <c r="X813" i="5"/>
  <c r="X814" i="5"/>
  <c r="X815" i="5"/>
  <c r="X816" i="5"/>
  <c r="X817" i="5"/>
  <c r="X818" i="5"/>
  <c r="X819" i="5"/>
  <c r="X820" i="5"/>
  <c r="X821" i="5"/>
  <c r="X822" i="5"/>
  <c r="X823" i="5"/>
  <c r="X824" i="5"/>
  <c r="X825" i="5"/>
  <c r="X826" i="5"/>
  <c r="X827" i="5"/>
  <c r="X828" i="5"/>
  <c r="X829" i="5"/>
  <c r="X830" i="5"/>
  <c r="X831" i="5"/>
  <c r="X832" i="5"/>
  <c r="X833" i="5"/>
  <c r="X834" i="5"/>
  <c r="X835" i="5"/>
  <c r="X836" i="5"/>
  <c r="X837" i="5"/>
  <c r="X838" i="5"/>
  <c r="X839" i="5"/>
  <c r="X840" i="5"/>
  <c r="X841" i="5"/>
  <c r="X842" i="5"/>
  <c r="X843" i="5"/>
  <c r="X844" i="5"/>
  <c r="X845" i="5"/>
  <c r="X846" i="5"/>
  <c r="X847" i="5"/>
  <c r="X848" i="5"/>
  <c r="X849" i="5"/>
  <c r="X850" i="5"/>
  <c r="X851" i="5"/>
  <c r="X852" i="5"/>
  <c r="X853" i="5"/>
  <c r="X854" i="5"/>
  <c r="X855" i="5"/>
  <c r="X856" i="5"/>
  <c r="X857" i="5"/>
  <c r="X858" i="5"/>
  <c r="X859" i="5"/>
  <c r="X860" i="5"/>
  <c r="X861" i="5"/>
  <c r="X862" i="5"/>
  <c r="X863" i="5"/>
  <c r="X864" i="5"/>
  <c r="X865" i="5"/>
  <c r="X866" i="5"/>
  <c r="X867" i="5"/>
  <c r="X868" i="5"/>
  <c r="X869" i="5"/>
  <c r="X870" i="5"/>
  <c r="X871" i="5"/>
  <c r="X872" i="5"/>
  <c r="X873" i="5"/>
  <c r="X874" i="5"/>
  <c r="X875" i="5"/>
  <c r="X876" i="5"/>
  <c r="X877" i="5"/>
  <c r="X878" i="5"/>
  <c r="X879" i="5"/>
  <c r="X880" i="5"/>
  <c r="X881" i="5"/>
  <c r="X882" i="5"/>
  <c r="X883" i="5"/>
  <c r="X884" i="5"/>
  <c r="X885" i="5"/>
  <c r="X886" i="5"/>
  <c r="X887" i="5"/>
  <c r="X888" i="5"/>
  <c r="X889" i="5"/>
  <c r="X890" i="5"/>
  <c r="X891" i="5"/>
  <c r="X892" i="5"/>
  <c r="X893" i="5"/>
  <c r="X894" i="5"/>
  <c r="X895" i="5"/>
  <c r="X896" i="5"/>
  <c r="X897" i="5"/>
  <c r="X898" i="5"/>
  <c r="X899" i="5"/>
  <c r="X900" i="5"/>
  <c r="X901" i="5"/>
  <c r="X902" i="5"/>
  <c r="X903" i="5"/>
  <c r="X904" i="5"/>
  <c r="X905" i="5"/>
  <c r="X906" i="5"/>
  <c r="X907" i="5"/>
  <c r="X908" i="5"/>
  <c r="X909" i="5"/>
  <c r="X910" i="5"/>
  <c r="X911" i="5"/>
  <c r="X912" i="5"/>
  <c r="X913" i="5"/>
  <c r="X914" i="5"/>
  <c r="X915" i="5"/>
  <c r="X916" i="5"/>
  <c r="X917" i="5"/>
  <c r="X918" i="5"/>
  <c r="X919" i="5"/>
  <c r="X920" i="5"/>
  <c r="X921" i="5"/>
  <c r="X922" i="5"/>
  <c r="X923" i="5"/>
  <c r="X924" i="5"/>
  <c r="X925" i="5"/>
  <c r="X926" i="5"/>
  <c r="X927" i="5"/>
  <c r="X928" i="5"/>
  <c r="X929" i="5"/>
  <c r="X930" i="5"/>
  <c r="X931" i="5"/>
  <c r="X932" i="5"/>
  <c r="X933" i="5"/>
  <c r="X934" i="5"/>
  <c r="X935" i="5"/>
  <c r="X936" i="5"/>
  <c r="X937" i="5"/>
  <c r="X938" i="5"/>
  <c r="X939" i="5"/>
  <c r="X940" i="5"/>
  <c r="X941" i="5"/>
  <c r="X942" i="5"/>
  <c r="X943" i="5"/>
  <c r="X944" i="5"/>
  <c r="X945" i="5"/>
  <c r="X946" i="5"/>
  <c r="X947" i="5"/>
  <c r="X948" i="5"/>
  <c r="X949" i="5"/>
  <c r="X950" i="5"/>
  <c r="X951" i="5"/>
  <c r="X952" i="5"/>
  <c r="X953" i="5"/>
  <c r="X954" i="5"/>
  <c r="X955" i="5"/>
  <c r="X956" i="5"/>
  <c r="X957" i="5"/>
  <c r="X958" i="5"/>
  <c r="X959" i="5"/>
  <c r="X960" i="5"/>
  <c r="X961" i="5"/>
  <c r="X962" i="5"/>
  <c r="X963" i="5"/>
  <c r="X964" i="5"/>
  <c r="X965" i="5"/>
  <c r="X966" i="5"/>
  <c r="X967" i="5"/>
  <c r="X968" i="5"/>
  <c r="X969" i="5"/>
  <c r="X970" i="5"/>
  <c r="X971" i="5"/>
  <c r="X972" i="5"/>
  <c r="X973" i="5"/>
  <c r="X974" i="5"/>
  <c r="X975" i="5"/>
  <c r="X976" i="5"/>
  <c r="X977" i="5"/>
  <c r="X978" i="5"/>
  <c r="X979" i="5"/>
  <c r="X980" i="5"/>
  <c r="X981" i="5"/>
  <c r="X982" i="5"/>
  <c r="X983" i="5"/>
  <c r="X984" i="5"/>
  <c r="X985" i="5"/>
  <c r="X986" i="5"/>
  <c r="X987" i="5"/>
  <c r="X988" i="5"/>
  <c r="X989" i="5"/>
  <c r="X990" i="5"/>
  <c r="X991" i="5"/>
  <c r="X992" i="5"/>
  <c r="X993" i="5"/>
  <c r="X994" i="5"/>
  <c r="X995" i="5"/>
  <c r="X996" i="5"/>
  <c r="X997" i="5"/>
  <c r="X998" i="5"/>
  <c r="X999" i="5"/>
  <c r="X1000" i="5"/>
  <c r="X1001" i="5"/>
  <c r="X1002" i="5"/>
  <c r="X1003" i="5"/>
  <c r="X1004" i="5"/>
  <c r="X1005" i="5"/>
  <c r="X1006" i="5"/>
  <c r="X1007" i="5"/>
  <c r="X1008" i="5"/>
  <c r="X1009" i="5"/>
  <c r="X1010" i="5"/>
  <c r="X1011" i="5"/>
  <c r="X14" i="5"/>
  <c r="K24" i="15" l="1"/>
  <c r="L1012" i="24"/>
  <c r="L1011" i="24"/>
  <c r="L1010" i="24"/>
  <c r="L1009" i="24"/>
  <c r="L1008" i="24"/>
  <c r="L1007" i="24"/>
  <c r="L1006" i="24"/>
  <c r="L1005" i="24"/>
  <c r="L1004" i="24"/>
  <c r="L1003" i="24"/>
  <c r="L1002" i="24"/>
  <c r="L1001" i="24"/>
  <c r="L1000" i="24"/>
  <c r="L999" i="24"/>
  <c r="L998" i="24"/>
  <c r="L997" i="24"/>
  <c r="L996" i="24"/>
  <c r="L995" i="24"/>
  <c r="L994" i="24"/>
  <c r="L993" i="24"/>
  <c r="L992" i="24"/>
  <c r="L991" i="24"/>
  <c r="L990" i="24"/>
  <c r="L989" i="24"/>
  <c r="L988" i="24"/>
  <c r="L987" i="24"/>
  <c r="L986" i="24"/>
  <c r="L985" i="24"/>
  <c r="L984" i="24"/>
  <c r="L983" i="24"/>
  <c r="L982" i="24"/>
  <c r="L981" i="24"/>
  <c r="L980" i="24"/>
  <c r="L979" i="24"/>
  <c r="L978" i="24"/>
  <c r="L977" i="24"/>
  <c r="L976" i="24"/>
  <c r="L975" i="24"/>
  <c r="L974" i="24"/>
  <c r="L973" i="24"/>
  <c r="L972" i="24"/>
  <c r="L971" i="24"/>
  <c r="L970" i="24"/>
  <c r="L969" i="24"/>
  <c r="L968" i="24"/>
  <c r="L967" i="24"/>
  <c r="L966" i="24"/>
  <c r="L965" i="24"/>
  <c r="L964" i="24"/>
  <c r="L963" i="24"/>
  <c r="L962" i="24"/>
  <c r="L961" i="24"/>
  <c r="L960" i="24"/>
  <c r="L959" i="24"/>
  <c r="L958" i="24"/>
  <c r="L957" i="24"/>
  <c r="L956" i="24"/>
  <c r="L955" i="24"/>
  <c r="L954" i="24"/>
  <c r="L953" i="24"/>
  <c r="L952" i="24"/>
  <c r="L951" i="24"/>
  <c r="L950" i="24"/>
  <c r="L949" i="24"/>
  <c r="L948" i="24"/>
  <c r="L947" i="24"/>
  <c r="L946" i="24"/>
  <c r="L945" i="24"/>
  <c r="L944" i="24"/>
  <c r="L943" i="24"/>
  <c r="L942" i="24"/>
  <c r="L941" i="24"/>
  <c r="L940" i="24"/>
  <c r="L939" i="24"/>
  <c r="L938" i="24"/>
  <c r="L937" i="24"/>
  <c r="L936" i="24"/>
  <c r="L935" i="24"/>
  <c r="L934" i="24"/>
  <c r="L933" i="24"/>
  <c r="L932" i="24"/>
  <c r="L931" i="24"/>
  <c r="L930" i="24"/>
  <c r="L929" i="24"/>
  <c r="L928" i="24"/>
  <c r="L927" i="24"/>
  <c r="L926" i="24"/>
  <c r="L925" i="24"/>
  <c r="L924" i="24"/>
  <c r="L923" i="24"/>
  <c r="L922" i="24"/>
  <c r="L921" i="24"/>
  <c r="L920" i="24"/>
  <c r="L919" i="24"/>
  <c r="L918" i="24"/>
  <c r="L917" i="24"/>
  <c r="L916" i="24"/>
  <c r="L915" i="24"/>
  <c r="L914" i="24"/>
  <c r="L913" i="24"/>
  <c r="L912" i="24"/>
  <c r="L911" i="24"/>
  <c r="L910" i="24"/>
  <c r="L909" i="24"/>
  <c r="L908" i="24"/>
  <c r="L907" i="24"/>
  <c r="L906" i="24"/>
  <c r="L905" i="24"/>
  <c r="L904" i="24"/>
  <c r="L903" i="24"/>
  <c r="L902" i="24"/>
  <c r="L901" i="24"/>
  <c r="L900" i="24"/>
  <c r="L899" i="24"/>
  <c r="L898" i="24"/>
  <c r="L897" i="24"/>
  <c r="L896" i="24"/>
  <c r="L895" i="24"/>
  <c r="L894" i="24"/>
  <c r="L893" i="24"/>
  <c r="L892" i="24"/>
  <c r="L891" i="24"/>
  <c r="L890" i="24"/>
  <c r="L889" i="24"/>
  <c r="L888" i="24"/>
  <c r="L887" i="24"/>
  <c r="L886" i="24"/>
  <c r="L885" i="24"/>
  <c r="L884" i="24"/>
  <c r="L883" i="24"/>
  <c r="L882" i="24"/>
  <c r="L881" i="24"/>
  <c r="L880" i="24"/>
  <c r="L879" i="24"/>
  <c r="L878" i="24"/>
  <c r="L877" i="24"/>
  <c r="L876" i="24"/>
  <c r="L875" i="24"/>
  <c r="L874" i="24"/>
  <c r="L873" i="24"/>
  <c r="L872" i="24"/>
  <c r="L871" i="24"/>
  <c r="L870" i="24"/>
  <c r="L869" i="24"/>
  <c r="L868" i="24"/>
  <c r="L867" i="24"/>
  <c r="L866" i="24"/>
  <c r="L865" i="24"/>
  <c r="L864" i="24"/>
  <c r="L863" i="24"/>
  <c r="L862" i="24"/>
  <c r="L861" i="24"/>
  <c r="L860" i="24"/>
  <c r="L859" i="24"/>
  <c r="L858" i="24"/>
  <c r="L857" i="24"/>
  <c r="L856" i="24"/>
  <c r="L855" i="24"/>
  <c r="L854" i="24"/>
  <c r="L853" i="24"/>
  <c r="L852" i="24"/>
  <c r="L851" i="24"/>
  <c r="L850" i="24"/>
  <c r="L849" i="24"/>
  <c r="L848" i="24"/>
  <c r="L847" i="24"/>
  <c r="L846" i="24"/>
  <c r="L845" i="24"/>
  <c r="L844" i="24"/>
  <c r="L843" i="24"/>
  <c r="L842" i="24"/>
  <c r="L841" i="24"/>
  <c r="L840" i="24"/>
  <c r="L839" i="24"/>
  <c r="L838" i="24"/>
  <c r="L837" i="24"/>
  <c r="L836" i="24"/>
  <c r="L835" i="24"/>
  <c r="L834" i="24"/>
  <c r="L833" i="24"/>
  <c r="L832" i="24"/>
  <c r="L831" i="24"/>
  <c r="L830" i="24"/>
  <c r="L829" i="24"/>
  <c r="L828" i="24"/>
  <c r="L827" i="24"/>
  <c r="L826" i="24"/>
  <c r="L825" i="24"/>
  <c r="L824" i="24"/>
  <c r="L823" i="24"/>
  <c r="L822" i="24"/>
  <c r="L821" i="24"/>
  <c r="L820" i="24"/>
  <c r="L819" i="24"/>
  <c r="L818" i="24"/>
  <c r="L817" i="24"/>
  <c r="L816" i="24"/>
  <c r="L815" i="24"/>
  <c r="L814" i="24"/>
  <c r="L813" i="24"/>
  <c r="L812" i="24"/>
  <c r="L811" i="24"/>
  <c r="L810" i="24"/>
  <c r="L809" i="24"/>
  <c r="L808" i="24"/>
  <c r="L807" i="24"/>
  <c r="L806" i="24"/>
  <c r="L805" i="24"/>
  <c r="L804" i="24"/>
  <c r="L803" i="24"/>
  <c r="L802" i="24"/>
  <c r="L801" i="24"/>
  <c r="L800" i="24"/>
  <c r="L799" i="24"/>
  <c r="L798" i="24"/>
  <c r="L797" i="24"/>
  <c r="L796" i="24"/>
  <c r="L795" i="24"/>
  <c r="L794" i="24"/>
  <c r="L793" i="24"/>
  <c r="L792" i="24"/>
  <c r="L791" i="24"/>
  <c r="L790" i="24"/>
  <c r="L789" i="24"/>
  <c r="L788" i="24"/>
  <c r="L787" i="24"/>
  <c r="L786" i="24"/>
  <c r="L785" i="24"/>
  <c r="L784" i="24"/>
  <c r="L783" i="24"/>
  <c r="L782" i="24"/>
  <c r="L781" i="24"/>
  <c r="L780" i="24"/>
  <c r="L779" i="24"/>
  <c r="L778" i="24"/>
  <c r="L777" i="24"/>
  <c r="L776" i="24"/>
  <c r="L775" i="24"/>
  <c r="L774" i="24"/>
  <c r="L773" i="24"/>
  <c r="L772" i="24"/>
  <c r="L771" i="24"/>
  <c r="L770" i="24"/>
  <c r="L769" i="24"/>
  <c r="L768" i="24"/>
  <c r="L767" i="24"/>
  <c r="L766" i="24"/>
  <c r="L765" i="24"/>
  <c r="L764" i="24"/>
  <c r="L763" i="24"/>
  <c r="L762" i="24"/>
  <c r="L761" i="24"/>
  <c r="L760" i="24"/>
  <c r="L759" i="24"/>
  <c r="L758" i="24"/>
  <c r="L757" i="24"/>
  <c r="L756" i="24"/>
  <c r="L755" i="24"/>
  <c r="L754" i="24"/>
  <c r="L753" i="24"/>
  <c r="L752" i="24"/>
  <c r="L751" i="24"/>
  <c r="L750" i="24"/>
  <c r="L749" i="24"/>
  <c r="L748" i="24"/>
  <c r="L747" i="24"/>
  <c r="L746" i="24"/>
  <c r="L745" i="24"/>
  <c r="L744" i="24"/>
  <c r="L743" i="24"/>
  <c r="L742" i="24"/>
  <c r="L741" i="24"/>
  <c r="L740" i="24"/>
  <c r="L739" i="24"/>
  <c r="L738" i="24"/>
  <c r="L737" i="24"/>
  <c r="L736" i="24"/>
  <c r="L735" i="24"/>
  <c r="L734" i="24"/>
  <c r="L733" i="24"/>
  <c r="L732" i="24"/>
  <c r="L731" i="24"/>
  <c r="L730" i="24"/>
  <c r="L729" i="24"/>
  <c r="L728" i="24"/>
  <c r="L727" i="24"/>
  <c r="L726" i="24"/>
  <c r="L725" i="24"/>
  <c r="L724" i="24"/>
  <c r="L723" i="24"/>
  <c r="L722" i="24"/>
  <c r="L721" i="24"/>
  <c r="L720" i="24"/>
  <c r="L719" i="24"/>
  <c r="L718" i="24"/>
  <c r="L717" i="24"/>
  <c r="L716" i="24"/>
  <c r="L715" i="24"/>
  <c r="L714" i="24"/>
  <c r="L713" i="24"/>
  <c r="L712" i="24"/>
  <c r="L711" i="24"/>
  <c r="L710" i="24"/>
  <c r="L709" i="24"/>
  <c r="L708" i="24"/>
  <c r="L707" i="24"/>
  <c r="L706" i="24"/>
  <c r="L705" i="24"/>
  <c r="L704" i="24"/>
  <c r="L703" i="24"/>
  <c r="L702" i="24"/>
  <c r="L701" i="24"/>
  <c r="L700" i="24"/>
  <c r="L699" i="24"/>
  <c r="L698" i="24"/>
  <c r="L697" i="24"/>
  <c r="L696" i="24"/>
  <c r="L695" i="24"/>
  <c r="L694" i="24"/>
  <c r="L693" i="24"/>
  <c r="L692" i="24"/>
  <c r="L691" i="24"/>
  <c r="L690" i="24"/>
  <c r="L689" i="24"/>
  <c r="L688" i="24"/>
  <c r="L687" i="24"/>
  <c r="L686" i="24"/>
  <c r="L685" i="24"/>
  <c r="L684" i="24"/>
  <c r="L683" i="24"/>
  <c r="L682" i="24"/>
  <c r="L681" i="24"/>
  <c r="L680" i="24"/>
  <c r="L679" i="24"/>
  <c r="L678" i="24"/>
  <c r="L677" i="24"/>
  <c r="L676" i="24"/>
  <c r="L675" i="24"/>
  <c r="L674" i="24"/>
  <c r="L673" i="24"/>
  <c r="L672" i="24"/>
  <c r="L671" i="24"/>
  <c r="L670" i="24"/>
  <c r="L669" i="24"/>
  <c r="L668" i="24"/>
  <c r="L667" i="24"/>
  <c r="L666" i="24"/>
  <c r="L665" i="24"/>
  <c r="L664" i="24"/>
  <c r="L663" i="24"/>
  <c r="L662" i="24"/>
  <c r="L661" i="24"/>
  <c r="L660" i="24"/>
  <c r="L659" i="24"/>
  <c r="L658" i="24"/>
  <c r="L657" i="24"/>
  <c r="L656" i="24"/>
  <c r="L655" i="24"/>
  <c r="L654" i="24"/>
  <c r="L653" i="24"/>
  <c r="L652" i="24"/>
  <c r="L651" i="24"/>
  <c r="L650" i="24"/>
  <c r="L649" i="24"/>
  <c r="L648" i="24"/>
  <c r="L647" i="24"/>
  <c r="L646" i="24"/>
  <c r="L645" i="24"/>
  <c r="L644" i="24"/>
  <c r="L643" i="24"/>
  <c r="L642" i="24"/>
  <c r="L641" i="24"/>
  <c r="L640" i="24"/>
  <c r="L639" i="24"/>
  <c r="L638" i="24"/>
  <c r="L637" i="24"/>
  <c r="L636" i="24"/>
  <c r="L635" i="24"/>
  <c r="L634" i="24"/>
  <c r="L633" i="24"/>
  <c r="L632" i="24"/>
  <c r="L631" i="24"/>
  <c r="L630" i="24"/>
  <c r="L629" i="24"/>
  <c r="L628" i="24"/>
  <c r="L627" i="24"/>
  <c r="L626" i="24"/>
  <c r="L625" i="24"/>
  <c r="L624" i="24"/>
  <c r="L623" i="24"/>
  <c r="L622" i="24"/>
  <c r="L621" i="24"/>
  <c r="L620" i="24"/>
  <c r="L619" i="24"/>
  <c r="L618" i="24"/>
  <c r="L617" i="24"/>
  <c r="L616" i="24"/>
  <c r="L615" i="24"/>
  <c r="L614" i="24"/>
  <c r="L613" i="24"/>
  <c r="L612" i="24"/>
  <c r="L611" i="24"/>
  <c r="L610" i="24"/>
  <c r="L609" i="24"/>
  <c r="L608" i="24"/>
  <c r="L607" i="24"/>
  <c r="L606" i="24"/>
  <c r="L605" i="24"/>
  <c r="L604" i="24"/>
  <c r="L603" i="24"/>
  <c r="L602" i="24"/>
  <c r="L601" i="24"/>
  <c r="L600" i="24"/>
  <c r="L599" i="24"/>
  <c r="L598" i="24"/>
  <c r="L597" i="24"/>
  <c r="L596" i="24"/>
  <c r="L595" i="24"/>
  <c r="L594" i="24"/>
  <c r="L593" i="24"/>
  <c r="L592" i="24"/>
  <c r="L591" i="24"/>
  <c r="L590" i="24"/>
  <c r="L589" i="24"/>
  <c r="L588" i="24"/>
  <c r="L587" i="24"/>
  <c r="L586" i="24"/>
  <c r="L585" i="24"/>
  <c r="L584" i="24"/>
  <c r="L583" i="24"/>
  <c r="L582" i="24"/>
  <c r="L581" i="24"/>
  <c r="L580" i="24"/>
  <c r="L579" i="24"/>
  <c r="L578" i="24"/>
  <c r="L577" i="24"/>
  <c r="L576" i="24"/>
  <c r="L575" i="24"/>
  <c r="L574" i="24"/>
  <c r="L573" i="24"/>
  <c r="L572" i="24"/>
  <c r="L571" i="24"/>
  <c r="L570" i="24"/>
  <c r="L569" i="24"/>
  <c r="L568" i="24"/>
  <c r="L567" i="24"/>
  <c r="L566" i="24"/>
  <c r="L565" i="24"/>
  <c r="L564" i="24"/>
  <c r="L563" i="24"/>
  <c r="L562" i="24"/>
  <c r="L561" i="24"/>
  <c r="L560" i="24"/>
  <c r="L559" i="24"/>
  <c r="L558" i="24"/>
  <c r="L557" i="24"/>
  <c r="L556" i="24"/>
  <c r="L555" i="24"/>
  <c r="L554" i="24"/>
  <c r="L553" i="24"/>
  <c r="L552" i="24"/>
  <c r="L551" i="24"/>
  <c r="L550" i="24"/>
  <c r="L549" i="24"/>
  <c r="L548" i="24"/>
  <c r="L547" i="24"/>
  <c r="L546" i="24"/>
  <c r="L545" i="24"/>
  <c r="L544" i="24"/>
  <c r="L543" i="24"/>
  <c r="L542" i="24"/>
  <c r="L541" i="24"/>
  <c r="L540" i="24"/>
  <c r="L539" i="24"/>
  <c r="L538" i="24"/>
  <c r="L537" i="24"/>
  <c r="L536" i="24"/>
  <c r="L535" i="24"/>
  <c r="L534" i="24"/>
  <c r="L533" i="24"/>
  <c r="L532" i="24"/>
  <c r="L531" i="24"/>
  <c r="L530" i="24"/>
  <c r="L529" i="24"/>
  <c r="L528" i="24"/>
  <c r="L527" i="24"/>
  <c r="L526" i="24"/>
  <c r="L525" i="24"/>
  <c r="L524" i="24"/>
  <c r="L523" i="24"/>
  <c r="L522" i="24"/>
  <c r="L521" i="24"/>
  <c r="L520" i="24"/>
  <c r="L519" i="24"/>
  <c r="L518" i="24"/>
  <c r="L517" i="24"/>
  <c r="L516" i="24"/>
  <c r="L515" i="24"/>
  <c r="L514" i="24"/>
  <c r="L513" i="24"/>
  <c r="L512" i="24"/>
  <c r="L511" i="24"/>
  <c r="L510" i="24"/>
  <c r="L509" i="24"/>
  <c r="L508" i="24"/>
  <c r="L507" i="24"/>
  <c r="L506" i="24"/>
  <c r="L505" i="24"/>
  <c r="L504" i="24"/>
  <c r="L503" i="24"/>
  <c r="L502" i="24"/>
  <c r="L501" i="24"/>
  <c r="L500" i="24"/>
  <c r="L499" i="24"/>
  <c r="L498" i="24"/>
  <c r="L497" i="24"/>
  <c r="L496" i="24"/>
  <c r="L495" i="24"/>
  <c r="L494" i="24"/>
  <c r="L493" i="24"/>
  <c r="L492" i="24"/>
  <c r="L491" i="24"/>
  <c r="L490" i="24"/>
  <c r="L489" i="24"/>
  <c r="L488" i="24"/>
  <c r="L487" i="24"/>
  <c r="L486" i="24"/>
  <c r="L485" i="24"/>
  <c r="L484" i="24"/>
  <c r="L483" i="24"/>
  <c r="L482" i="24"/>
  <c r="L481" i="24"/>
  <c r="L480" i="24"/>
  <c r="L479" i="24"/>
  <c r="L478" i="24"/>
  <c r="L477" i="24"/>
  <c r="L476" i="24"/>
  <c r="L475" i="24"/>
  <c r="L474" i="24"/>
  <c r="L473" i="24"/>
  <c r="L472" i="24"/>
  <c r="L471" i="24"/>
  <c r="L470" i="24"/>
  <c r="L469" i="24"/>
  <c r="L468" i="24"/>
  <c r="L467" i="24"/>
  <c r="L466" i="24"/>
  <c r="L465" i="24"/>
  <c r="L464" i="24"/>
  <c r="L463" i="24"/>
  <c r="L462" i="24"/>
  <c r="L461" i="24"/>
  <c r="L460" i="24"/>
  <c r="L459" i="24"/>
  <c r="L458" i="24"/>
  <c r="L457" i="24"/>
  <c r="L456" i="24"/>
  <c r="L455" i="24"/>
  <c r="L454" i="24"/>
  <c r="L453" i="24"/>
  <c r="L452" i="24"/>
  <c r="L451" i="24"/>
  <c r="L450" i="24"/>
  <c r="L449" i="24"/>
  <c r="L448" i="24"/>
  <c r="L447" i="24"/>
  <c r="L446" i="24"/>
  <c r="L445" i="24"/>
  <c r="L444" i="24"/>
  <c r="L443" i="24"/>
  <c r="L442" i="24"/>
  <c r="L441" i="24"/>
  <c r="L440" i="24"/>
  <c r="L439" i="24"/>
  <c r="L438" i="24"/>
  <c r="L437" i="24"/>
  <c r="L436" i="24"/>
  <c r="L435" i="24"/>
  <c r="L434" i="24"/>
  <c r="L433" i="24"/>
  <c r="L432" i="24"/>
  <c r="L431" i="24"/>
  <c r="L430" i="24"/>
  <c r="L429" i="24"/>
  <c r="L428" i="24"/>
  <c r="L427" i="24"/>
  <c r="L426" i="24"/>
  <c r="L425" i="24"/>
  <c r="L424" i="24"/>
  <c r="L423" i="24"/>
  <c r="L422" i="24"/>
  <c r="L421" i="24"/>
  <c r="L420" i="24"/>
  <c r="L419" i="24"/>
  <c r="L418" i="24"/>
  <c r="L417" i="24"/>
  <c r="L416" i="24"/>
  <c r="L415" i="24"/>
  <c r="L414" i="24"/>
  <c r="L413" i="24"/>
  <c r="L412" i="24"/>
  <c r="L411" i="24"/>
  <c r="L410" i="24"/>
  <c r="L409" i="24"/>
  <c r="L408" i="24"/>
  <c r="L407" i="24"/>
  <c r="L406" i="24"/>
  <c r="L405" i="24"/>
  <c r="L404" i="24"/>
  <c r="L403" i="24"/>
  <c r="L402" i="24"/>
  <c r="L401" i="24"/>
  <c r="L400" i="24"/>
  <c r="L399" i="24"/>
  <c r="L398" i="24"/>
  <c r="L397" i="24"/>
  <c r="L396" i="24"/>
  <c r="L395" i="24"/>
  <c r="L394" i="24"/>
  <c r="L393" i="24"/>
  <c r="L392" i="24"/>
  <c r="L391" i="24"/>
  <c r="L390" i="24"/>
  <c r="L389" i="24"/>
  <c r="L388" i="24"/>
  <c r="L387" i="24"/>
  <c r="L386" i="24"/>
  <c r="L385" i="24"/>
  <c r="L384" i="24"/>
  <c r="L383" i="24"/>
  <c r="L382" i="24"/>
  <c r="L381" i="24"/>
  <c r="L380" i="24"/>
  <c r="L379" i="24"/>
  <c r="L378" i="24"/>
  <c r="L377" i="24"/>
  <c r="L376" i="24"/>
  <c r="L375" i="24"/>
  <c r="L374" i="24"/>
  <c r="L373" i="24"/>
  <c r="L372" i="24"/>
  <c r="L371" i="24"/>
  <c r="L370" i="24"/>
  <c r="L369" i="24"/>
  <c r="L368" i="24"/>
  <c r="L367" i="24"/>
  <c r="L366" i="24"/>
  <c r="L365" i="24"/>
  <c r="L364" i="24"/>
  <c r="L363" i="24"/>
  <c r="L362" i="24"/>
  <c r="L361" i="24"/>
  <c r="L360" i="24"/>
  <c r="L359" i="24"/>
  <c r="L358" i="24"/>
  <c r="L357" i="24"/>
  <c r="L356" i="24"/>
  <c r="L355" i="24"/>
  <c r="L354" i="24"/>
  <c r="L353" i="24"/>
  <c r="L352" i="24"/>
  <c r="L351" i="24"/>
  <c r="L350" i="24"/>
  <c r="L349" i="24"/>
  <c r="L348" i="24"/>
  <c r="L347" i="24"/>
  <c r="L346" i="24"/>
  <c r="L345" i="24"/>
  <c r="L344" i="24"/>
  <c r="L343" i="24"/>
  <c r="L342" i="24"/>
  <c r="L341" i="24"/>
  <c r="L340" i="24"/>
  <c r="L339" i="24"/>
  <c r="L338" i="24"/>
  <c r="L337" i="24"/>
  <c r="L336" i="24"/>
  <c r="L335" i="24"/>
  <c r="L334" i="24"/>
  <c r="L333" i="24"/>
  <c r="L332" i="24"/>
  <c r="L331" i="24"/>
  <c r="L330" i="24"/>
  <c r="L329" i="24"/>
  <c r="L328" i="24"/>
  <c r="L327" i="24"/>
  <c r="L326" i="24"/>
  <c r="L325" i="24"/>
  <c r="L324" i="24"/>
  <c r="L323" i="24"/>
  <c r="L322" i="24"/>
  <c r="L321" i="24"/>
  <c r="L320" i="24"/>
  <c r="L319" i="24"/>
  <c r="L318" i="24"/>
  <c r="L317" i="24"/>
  <c r="L316" i="24"/>
  <c r="L315" i="24"/>
  <c r="L314" i="24"/>
  <c r="L313" i="24"/>
  <c r="L312" i="24"/>
  <c r="L311" i="24"/>
  <c r="L310" i="24"/>
  <c r="L309" i="24"/>
  <c r="L308" i="24"/>
  <c r="L307" i="24"/>
  <c r="L306" i="24"/>
  <c r="L305" i="24"/>
  <c r="L304" i="24"/>
  <c r="L303" i="24"/>
  <c r="L302" i="24"/>
  <c r="L301" i="24"/>
  <c r="L300" i="24"/>
  <c r="L299" i="24"/>
  <c r="L298" i="24"/>
  <c r="L297" i="24"/>
  <c r="L296" i="24"/>
  <c r="L295" i="24"/>
  <c r="L294" i="24"/>
  <c r="L293" i="24"/>
  <c r="L292" i="24"/>
  <c r="L291" i="24"/>
  <c r="L290" i="24"/>
  <c r="L289" i="24"/>
  <c r="L288" i="24"/>
  <c r="L287" i="24"/>
  <c r="L286" i="24"/>
  <c r="L285" i="24"/>
  <c r="L284" i="24"/>
  <c r="L283" i="24"/>
  <c r="L282" i="24"/>
  <c r="L281" i="24"/>
  <c r="L280" i="24"/>
  <c r="L279" i="24"/>
  <c r="L278" i="24"/>
  <c r="L277" i="24"/>
  <c r="L276" i="24"/>
  <c r="L275" i="24"/>
  <c r="L274" i="24"/>
  <c r="L273" i="24"/>
  <c r="L272" i="24"/>
  <c r="L271" i="24"/>
  <c r="L270" i="24"/>
  <c r="L269" i="24"/>
  <c r="L268" i="24"/>
  <c r="L267" i="24"/>
  <c r="L266" i="24"/>
  <c r="L265" i="24"/>
  <c r="L264" i="24"/>
  <c r="L263" i="24"/>
  <c r="L262" i="24"/>
  <c r="L261" i="24"/>
  <c r="L260" i="24"/>
  <c r="L259" i="24"/>
  <c r="L258" i="24"/>
  <c r="L257" i="24"/>
  <c r="L256" i="24"/>
  <c r="L255" i="24"/>
  <c r="L254" i="24"/>
  <c r="L253" i="24"/>
  <c r="L252" i="24"/>
  <c r="L251" i="24"/>
  <c r="L250" i="24"/>
  <c r="L249" i="24"/>
  <c r="L248" i="24"/>
  <c r="L247" i="24"/>
  <c r="L246" i="24"/>
  <c r="L245" i="24"/>
  <c r="L244" i="24"/>
  <c r="L243" i="24"/>
  <c r="L242" i="24"/>
  <c r="L241" i="24"/>
  <c r="L240" i="24"/>
  <c r="L239" i="24"/>
  <c r="L238" i="24"/>
  <c r="L237" i="24"/>
  <c r="L236" i="24"/>
  <c r="L235" i="24"/>
  <c r="L234" i="24"/>
  <c r="L233" i="24"/>
  <c r="L232" i="24"/>
  <c r="L231" i="24"/>
  <c r="L230" i="24"/>
  <c r="L229" i="24"/>
  <c r="L228" i="24"/>
  <c r="L227" i="24"/>
  <c r="L226" i="24"/>
  <c r="L225" i="24"/>
  <c r="L224" i="24"/>
  <c r="L223" i="24"/>
  <c r="L222" i="24"/>
  <c r="L221" i="24"/>
  <c r="L220" i="24"/>
  <c r="L219" i="24"/>
  <c r="L218" i="24"/>
  <c r="L217" i="24"/>
  <c r="L216" i="24"/>
  <c r="L215" i="24"/>
  <c r="L214" i="24"/>
  <c r="L213" i="24"/>
  <c r="L212" i="24"/>
  <c r="L211" i="24"/>
  <c r="L210" i="24"/>
  <c r="L209" i="24"/>
  <c r="L208" i="24"/>
  <c r="L207" i="24"/>
  <c r="L206" i="24"/>
  <c r="L205" i="24"/>
  <c r="L204" i="24"/>
  <c r="L203" i="24"/>
  <c r="L202" i="24"/>
  <c r="L201" i="24"/>
  <c r="L200" i="24"/>
  <c r="L199" i="24"/>
  <c r="L198" i="24"/>
  <c r="L197" i="24"/>
  <c r="L196" i="24"/>
  <c r="L195" i="24"/>
  <c r="L194" i="24"/>
  <c r="L193" i="24"/>
  <c r="L192" i="24"/>
  <c r="L191" i="24"/>
  <c r="L190" i="24"/>
  <c r="L189" i="24"/>
  <c r="L188" i="24"/>
  <c r="L187" i="24"/>
  <c r="L186" i="24"/>
  <c r="L185" i="24"/>
  <c r="L184" i="24"/>
  <c r="L183" i="24"/>
  <c r="L182" i="24"/>
  <c r="L181" i="24"/>
  <c r="L180" i="24"/>
  <c r="L179" i="24"/>
  <c r="L178" i="24"/>
  <c r="L177" i="24"/>
  <c r="L176" i="24"/>
  <c r="L175" i="24"/>
  <c r="L174" i="24"/>
  <c r="L173" i="24"/>
  <c r="L172" i="24"/>
  <c r="L171" i="24"/>
  <c r="L170" i="24"/>
  <c r="L169" i="24"/>
  <c r="L168" i="24"/>
  <c r="L167" i="24"/>
  <c r="L166" i="24"/>
  <c r="L165" i="24"/>
  <c r="L164" i="24"/>
  <c r="L163" i="24"/>
  <c r="L162" i="24"/>
  <c r="L161" i="24"/>
  <c r="L160" i="24"/>
  <c r="L159" i="24"/>
  <c r="L158" i="24"/>
  <c r="L157" i="24"/>
  <c r="L156" i="24"/>
  <c r="L155" i="24"/>
  <c r="L154" i="24"/>
  <c r="L153" i="24"/>
  <c r="L152" i="24"/>
  <c r="L151" i="24"/>
  <c r="L150" i="24"/>
  <c r="L149" i="24"/>
  <c r="L148" i="24"/>
  <c r="L147" i="24"/>
  <c r="L146" i="24"/>
  <c r="L145" i="24"/>
  <c r="L144" i="24"/>
  <c r="L143" i="24"/>
  <c r="L142" i="24"/>
  <c r="L141" i="24"/>
  <c r="L140" i="24"/>
  <c r="L139" i="24"/>
  <c r="L138" i="24"/>
  <c r="L137" i="24"/>
  <c r="L136" i="24"/>
  <c r="L135" i="24"/>
  <c r="L134" i="24"/>
  <c r="L133" i="24"/>
  <c r="L132" i="24"/>
  <c r="L131" i="24"/>
  <c r="L130" i="24"/>
  <c r="L129" i="24"/>
  <c r="L128" i="24"/>
  <c r="L127" i="24"/>
  <c r="L126" i="24"/>
  <c r="L125" i="24"/>
  <c r="L124" i="24"/>
  <c r="L123" i="24"/>
  <c r="L122" i="24"/>
  <c r="L121" i="24"/>
  <c r="L120" i="24"/>
  <c r="L119" i="24"/>
  <c r="L118" i="24"/>
  <c r="L117" i="24"/>
  <c r="L116" i="24"/>
  <c r="L115" i="24"/>
  <c r="L114" i="24"/>
  <c r="L113" i="24"/>
  <c r="L112" i="24"/>
  <c r="L111" i="24"/>
  <c r="L110" i="24"/>
  <c r="L109" i="24"/>
  <c r="L108" i="24"/>
  <c r="L107" i="24"/>
  <c r="L106" i="24"/>
  <c r="L105" i="24"/>
  <c r="L104" i="24"/>
  <c r="L103" i="24"/>
  <c r="L102" i="24"/>
  <c r="L101" i="24"/>
  <c r="L100" i="24"/>
  <c r="L99" i="24"/>
  <c r="L98" i="24"/>
  <c r="L97" i="24"/>
  <c r="L96" i="24"/>
  <c r="L95" i="24"/>
  <c r="L94" i="24"/>
  <c r="L93" i="24"/>
  <c r="L92" i="24"/>
  <c r="L91" i="24"/>
  <c r="L90" i="24"/>
  <c r="L89" i="24"/>
  <c r="L88" i="24"/>
  <c r="L87" i="24"/>
  <c r="L86" i="24"/>
  <c r="L85" i="24"/>
  <c r="L84" i="24"/>
  <c r="L83" i="24"/>
  <c r="L82" i="24"/>
  <c r="L81" i="24"/>
  <c r="L80" i="24"/>
  <c r="L79" i="24"/>
  <c r="L78" i="24"/>
  <c r="L77" i="24"/>
  <c r="L76" i="24"/>
  <c r="L75" i="24"/>
  <c r="L74" i="24"/>
  <c r="L73" i="24"/>
  <c r="L71" i="24"/>
  <c r="L70" i="24"/>
  <c r="L69" i="24"/>
  <c r="L68" i="24"/>
  <c r="L67" i="24"/>
  <c r="L66" i="24"/>
  <c r="L65" i="24"/>
  <c r="L64" i="24"/>
  <c r="L63" i="24"/>
  <c r="L62" i="24"/>
  <c r="L61" i="24"/>
  <c r="L60" i="24"/>
  <c r="L59" i="24"/>
  <c r="L58" i="24"/>
  <c r="L57" i="24"/>
  <c r="L56" i="24"/>
  <c r="L55" i="24"/>
  <c r="L54" i="24"/>
  <c r="L53" i="24"/>
  <c r="L52" i="24"/>
  <c r="L51" i="24"/>
  <c r="L50" i="24"/>
  <c r="L49" i="24"/>
  <c r="L48" i="24"/>
  <c r="L47" i="24"/>
  <c r="L46" i="24"/>
  <c r="L45" i="24"/>
  <c r="L44" i="24"/>
  <c r="L43" i="24"/>
  <c r="L42" i="24"/>
  <c r="L41" i="24"/>
  <c r="L40" i="24"/>
  <c r="L39" i="24"/>
  <c r="L38" i="24"/>
  <c r="L37" i="24"/>
  <c r="L36" i="24"/>
  <c r="L35" i="24"/>
  <c r="L34" i="24"/>
  <c r="L33" i="24"/>
  <c r="L32" i="24"/>
  <c r="L31" i="24"/>
  <c r="L30" i="24"/>
  <c r="L29" i="24"/>
  <c r="L28" i="24"/>
  <c r="L27" i="24"/>
  <c r="L26" i="24"/>
  <c r="L25" i="24"/>
  <c r="L24" i="24"/>
  <c r="L23" i="24"/>
  <c r="L22" i="24"/>
  <c r="L20" i="24"/>
  <c r="L19" i="24"/>
  <c r="L18" i="24"/>
  <c r="L17" i="24"/>
  <c r="L16" i="24"/>
  <c r="L15" i="24"/>
  <c r="AF1012" i="5"/>
  <c r="AF1011" i="5"/>
  <c r="AF1010" i="5"/>
  <c r="AF1009" i="5"/>
  <c r="AF1008" i="5"/>
  <c r="AF1007" i="5"/>
  <c r="AF1006" i="5"/>
  <c r="AF1005" i="5"/>
  <c r="AF1004" i="5"/>
  <c r="AF1003" i="5"/>
  <c r="AF1002" i="5"/>
  <c r="AF1001" i="5"/>
  <c r="AF1000" i="5"/>
  <c r="AF999" i="5"/>
  <c r="AF998" i="5"/>
  <c r="AF997" i="5"/>
  <c r="AF996" i="5"/>
  <c r="AF995" i="5"/>
  <c r="AF994" i="5"/>
  <c r="AF993" i="5"/>
  <c r="AF992" i="5"/>
  <c r="AF991" i="5"/>
  <c r="AF990" i="5"/>
  <c r="AF989" i="5"/>
  <c r="AF988" i="5"/>
  <c r="AF987" i="5"/>
  <c r="AF986" i="5"/>
  <c r="AF985" i="5"/>
  <c r="AF984" i="5"/>
  <c r="AF983" i="5"/>
  <c r="AF982" i="5"/>
  <c r="AF981" i="5"/>
  <c r="AF980" i="5"/>
  <c r="AF979" i="5"/>
  <c r="AF978" i="5"/>
  <c r="AF977" i="5"/>
  <c r="AF976" i="5"/>
  <c r="AF975" i="5"/>
  <c r="AF974" i="5"/>
  <c r="AF973" i="5"/>
  <c r="AF972" i="5"/>
  <c r="AF971" i="5"/>
  <c r="AF970" i="5"/>
  <c r="AF969" i="5"/>
  <c r="AF968" i="5"/>
  <c r="AF967" i="5"/>
  <c r="AF966" i="5"/>
  <c r="AF965" i="5"/>
  <c r="AF964" i="5"/>
  <c r="AF963" i="5"/>
  <c r="AF962" i="5"/>
  <c r="AF961" i="5"/>
  <c r="AF960" i="5"/>
  <c r="AF959" i="5"/>
  <c r="AF958" i="5"/>
  <c r="AF957" i="5"/>
  <c r="AF956" i="5"/>
  <c r="AF955" i="5"/>
  <c r="AF954" i="5"/>
  <c r="AF953" i="5"/>
  <c r="AF952" i="5"/>
  <c r="AF951" i="5"/>
  <c r="AF950" i="5"/>
  <c r="AF949" i="5"/>
  <c r="AF948" i="5"/>
  <c r="AF947" i="5"/>
  <c r="AF946" i="5"/>
  <c r="AF945" i="5"/>
  <c r="AF944" i="5"/>
  <c r="AF943" i="5"/>
  <c r="AF942" i="5"/>
  <c r="AF941" i="5"/>
  <c r="AF940" i="5"/>
  <c r="AF939" i="5"/>
  <c r="AF938" i="5"/>
  <c r="AF937" i="5"/>
  <c r="AF936" i="5"/>
  <c r="AF935" i="5"/>
  <c r="AF934" i="5"/>
  <c r="AF933" i="5"/>
  <c r="AF932" i="5"/>
  <c r="AF931" i="5"/>
  <c r="AF930" i="5"/>
  <c r="AF929" i="5"/>
  <c r="AF928" i="5"/>
  <c r="AF927" i="5"/>
  <c r="AF926" i="5"/>
  <c r="AF925" i="5"/>
  <c r="AF924" i="5"/>
  <c r="AF923" i="5"/>
  <c r="AF922" i="5"/>
  <c r="AF921" i="5"/>
  <c r="AF920" i="5"/>
  <c r="AF919" i="5"/>
  <c r="AF918" i="5"/>
  <c r="AF917" i="5"/>
  <c r="AF916" i="5"/>
  <c r="AF915" i="5"/>
  <c r="AF914" i="5"/>
  <c r="AF913" i="5"/>
  <c r="AF912" i="5"/>
  <c r="AF911" i="5"/>
  <c r="AF910" i="5"/>
  <c r="AF909" i="5"/>
  <c r="AF908" i="5"/>
  <c r="AF907" i="5"/>
  <c r="AF906" i="5"/>
  <c r="AF905" i="5"/>
  <c r="AF904" i="5"/>
  <c r="AF903" i="5"/>
  <c r="AF902" i="5"/>
  <c r="AF901" i="5"/>
  <c r="AF900" i="5"/>
  <c r="AF899" i="5"/>
  <c r="AF898" i="5"/>
  <c r="AF897" i="5"/>
  <c r="AF896" i="5"/>
  <c r="AF895" i="5"/>
  <c r="AF894" i="5"/>
  <c r="AF893" i="5"/>
  <c r="AF892" i="5"/>
  <c r="AF891" i="5"/>
  <c r="AF890" i="5"/>
  <c r="AF889" i="5"/>
  <c r="AF888" i="5"/>
  <c r="AF887" i="5"/>
  <c r="AF886" i="5"/>
  <c r="AF885" i="5"/>
  <c r="AF884" i="5"/>
  <c r="AF883" i="5"/>
  <c r="AF882" i="5"/>
  <c r="AF881" i="5"/>
  <c r="AF880" i="5"/>
  <c r="AF879" i="5"/>
  <c r="AF878" i="5"/>
  <c r="AF877" i="5"/>
  <c r="AF876" i="5"/>
  <c r="AF875" i="5"/>
  <c r="AF874" i="5"/>
  <c r="AF873" i="5"/>
  <c r="AF872" i="5"/>
  <c r="AF871" i="5"/>
  <c r="AF870" i="5"/>
  <c r="AF869" i="5"/>
  <c r="AF868" i="5"/>
  <c r="AF867" i="5"/>
  <c r="AF866" i="5"/>
  <c r="AF865" i="5"/>
  <c r="AF864" i="5"/>
  <c r="AF863" i="5"/>
  <c r="AF862" i="5"/>
  <c r="AF861" i="5"/>
  <c r="AF860" i="5"/>
  <c r="AF859" i="5"/>
  <c r="AF858" i="5"/>
  <c r="AF857" i="5"/>
  <c r="AF856" i="5"/>
  <c r="AF855" i="5"/>
  <c r="AF854" i="5"/>
  <c r="AF853" i="5"/>
  <c r="AF852" i="5"/>
  <c r="AF851" i="5"/>
  <c r="AF850" i="5"/>
  <c r="AF849" i="5"/>
  <c r="AF848" i="5"/>
  <c r="AF847" i="5"/>
  <c r="AF846" i="5"/>
  <c r="AF845" i="5"/>
  <c r="AF844" i="5"/>
  <c r="AF843" i="5"/>
  <c r="AF842" i="5"/>
  <c r="AF841" i="5"/>
  <c r="AF840" i="5"/>
  <c r="AF839" i="5"/>
  <c r="AF838" i="5"/>
  <c r="AF837" i="5"/>
  <c r="AF836" i="5"/>
  <c r="AF835" i="5"/>
  <c r="AF834" i="5"/>
  <c r="AF833" i="5"/>
  <c r="AF832" i="5"/>
  <c r="AF831" i="5"/>
  <c r="AF830" i="5"/>
  <c r="AF829" i="5"/>
  <c r="AF828" i="5"/>
  <c r="AF827" i="5"/>
  <c r="AF826" i="5"/>
  <c r="AF825" i="5"/>
  <c r="AF824" i="5"/>
  <c r="AF823" i="5"/>
  <c r="AF822" i="5"/>
  <c r="AF821" i="5"/>
  <c r="AF820" i="5"/>
  <c r="AF819" i="5"/>
  <c r="AF818" i="5"/>
  <c r="AF817" i="5"/>
  <c r="AF816" i="5"/>
  <c r="AF815" i="5"/>
  <c r="AF814" i="5"/>
  <c r="AF813" i="5"/>
  <c r="AF812" i="5"/>
  <c r="AF811" i="5"/>
  <c r="AF810" i="5"/>
  <c r="AF809" i="5"/>
  <c r="AF808" i="5"/>
  <c r="AF807" i="5"/>
  <c r="AF806" i="5"/>
  <c r="AF805" i="5"/>
  <c r="AF804" i="5"/>
  <c r="AF803" i="5"/>
  <c r="AF802" i="5"/>
  <c r="AF801" i="5"/>
  <c r="AF800" i="5"/>
  <c r="AF799" i="5"/>
  <c r="AF798" i="5"/>
  <c r="AF797" i="5"/>
  <c r="AF796" i="5"/>
  <c r="AF795" i="5"/>
  <c r="AF794" i="5"/>
  <c r="AF793" i="5"/>
  <c r="AF792" i="5"/>
  <c r="AF791" i="5"/>
  <c r="AF790" i="5"/>
  <c r="AF789" i="5"/>
  <c r="AF788" i="5"/>
  <c r="AF787" i="5"/>
  <c r="AF786" i="5"/>
  <c r="AF785" i="5"/>
  <c r="AF784" i="5"/>
  <c r="AF783" i="5"/>
  <c r="AF782" i="5"/>
  <c r="AF781" i="5"/>
  <c r="AF780" i="5"/>
  <c r="AF779" i="5"/>
  <c r="AF778" i="5"/>
  <c r="AF777" i="5"/>
  <c r="AF776" i="5"/>
  <c r="AF775" i="5"/>
  <c r="AF774" i="5"/>
  <c r="AF773" i="5"/>
  <c r="AF772" i="5"/>
  <c r="AF771" i="5"/>
  <c r="AF770" i="5"/>
  <c r="AF769" i="5"/>
  <c r="AF768" i="5"/>
  <c r="AF767" i="5"/>
  <c r="AF766" i="5"/>
  <c r="AF765" i="5"/>
  <c r="AF764" i="5"/>
  <c r="AF763" i="5"/>
  <c r="AF762" i="5"/>
  <c r="AF761" i="5"/>
  <c r="AF760" i="5"/>
  <c r="AF759" i="5"/>
  <c r="AF758" i="5"/>
  <c r="AF757" i="5"/>
  <c r="AF756" i="5"/>
  <c r="AF755" i="5"/>
  <c r="AF754" i="5"/>
  <c r="AF753" i="5"/>
  <c r="AF752" i="5"/>
  <c r="AF751" i="5"/>
  <c r="AF750" i="5"/>
  <c r="AF749" i="5"/>
  <c r="AF748" i="5"/>
  <c r="AF747" i="5"/>
  <c r="AF746" i="5"/>
  <c r="AF745" i="5"/>
  <c r="AF744" i="5"/>
  <c r="AF743" i="5"/>
  <c r="AF742" i="5"/>
  <c r="AF741" i="5"/>
  <c r="AF740" i="5"/>
  <c r="AF739" i="5"/>
  <c r="AF738" i="5"/>
  <c r="AF737" i="5"/>
  <c r="AF736" i="5"/>
  <c r="AF735" i="5"/>
  <c r="AF734" i="5"/>
  <c r="AF733" i="5"/>
  <c r="AF732" i="5"/>
  <c r="AF731" i="5"/>
  <c r="AF730" i="5"/>
  <c r="AF729" i="5"/>
  <c r="AF728" i="5"/>
  <c r="AF727" i="5"/>
  <c r="AF726" i="5"/>
  <c r="AF725" i="5"/>
  <c r="AF724" i="5"/>
  <c r="AF723" i="5"/>
  <c r="AF722" i="5"/>
  <c r="AF721" i="5"/>
  <c r="AF720" i="5"/>
  <c r="AF719" i="5"/>
  <c r="AF718" i="5"/>
  <c r="AF717" i="5"/>
  <c r="AF716" i="5"/>
  <c r="AF715" i="5"/>
  <c r="AF714" i="5"/>
  <c r="AF713" i="5"/>
  <c r="AF712" i="5"/>
  <c r="AF711" i="5"/>
  <c r="AF710" i="5"/>
  <c r="AF709" i="5"/>
  <c r="AF708" i="5"/>
  <c r="AF707" i="5"/>
  <c r="AF706" i="5"/>
  <c r="AF705" i="5"/>
  <c r="AF704" i="5"/>
  <c r="AF703" i="5"/>
  <c r="AF702" i="5"/>
  <c r="AF701" i="5"/>
  <c r="AF700" i="5"/>
  <c r="AF699" i="5"/>
  <c r="AF698" i="5"/>
  <c r="AF697" i="5"/>
  <c r="AF696" i="5"/>
  <c r="AF695" i="5"/>
  <c r="AF694" i="5"/>
  <c r="AF693" i="5"/>
  <c r="AF692" i="5"/>
  <c r="AF691" i="5"/>
  <c r="AF690" i="5"/>
  <c r="AF689" i="5"/>
  <c r="AF688" i="5"/>
  <c r="AF687" i="5"/>
  <c r="AF686" i="5"/>
  <c r="AF685" i="5"/>
  <c r="AF684" i="5"/>
  <c r="AF683" i="5"/>
  <c r="AF682" i="5"/>
  <c r="AF681" i="5"/>
  <c r="AF680" i="5"/>
  <c r="AF679" i="5"/>
  <c r="AF678" i="5"/>
  <c r="AF677" i="5"/>
  <c r="AF676" i="5"/>
  <c r="AF675" i="5"/>
  <c r="AF674" i="5"/>
  <c r="AF673" i="5"/>
  <c r="AF672" i="5"/>
  <c r="AF671" i="5"/>
  <c r="AF670" i="5"/>
  <c r="AF669" i="5"/>
  <c r="AF668" i="5"/>
  <c r="AF667" i="5"/>
  <c r="AF666" i="5"/>
  <c r="AF665" i="5"/>
  <c r="AF664" i="5"/>
  <c r="AF663" i="5"/>
  <c r="AF662" i="5"/>
  <c r="AF661" i="5"/>
  <c r="AF660" i="5"/>
  <c r="AF659" i="5"/>
  <c r="AF658" i="5"/>
  <c r="AF657" i="5"/>
  <c r="AF656" i="5"/>
  <c r="AF655" i="5"/>
  <c r="AF654" i="5"/>
  <c r="AF653" i="5"/>
  <c r="AF652" i="5"/>
  <c r="AF651" i="5"/>
  <c r="AF650" i="5"/>
  <c r="AF649" i="5"/>
  <c r="AF648" i="5"/>
  <c r="AF647" i="5"/>
  <c r="AF646" i="5"/>
  <c r="AF645" i="5"/>
  <c r="AF644" i="5"/>
  <c r="AF643" i="5"/>
  <c r="AF642" i="5"/>
  <c r="AF641" i="5"/>
  <c r="AF640" i="5"/>
  <c r="AF639" i="5"/>
  <c r="AF638" i="5"/>
  <c r="AF637" i="5"/>
  <c r="AF636" i="5"/>
  <c r="AF635" i="5"/>
  <c r="AF634" i="5"/>
  <c r="AF633" i="5"/>
  <c r="AF632" i="5"/>
  <c r="AF631" i="5"/>
  <c r="AF630" i="5"/>
  <c r="AF629" i="5"/>
  <c r="AF628" i="5"/>
  <c r="AF627" i="5"/>
  <c r="AF626" i="5"/>
  <c r="AF625" i="5"/>
  <c r="AF624" i="5"/>
  <c r="AF623" i="5"/>
  <c r="AF622" i="5"/>
  <c r="AF621" i="5"/>
  <c r="AF620" i="5"/>
  <c r="AF619" i="5"/>
  <c r="AF618" i="5"/>
  <c r="AF617" i="5"/>
  <c r="AF616" i="5"/>
  <c r="AF615" i="5"/>
  <c r="AF614" i="5"/>
  <c r="AF613" i="5"/>
  <c r="AF612" i="5"/>
  <c r="AF611" i="5"/>
  <c r="AF610" i="5"/>
  <c r="AF609" i="5"/>
  <c r="AF608" i="5"/>
  <c r="AF607" i="5"/>
  <c r="AF606" i="5"/>
  <c r="AF605" i="5"/>
  <c r="AF604" i="5"/>
  <c r="AF603" i="5"/>
  <c r="AF602" i="5"/>
  <c r="AF601" i="5"/>
  <c r="AF600" i="5"/>
  <c r="AF599" i="5"/>
  <c r="AF598" i="5"/>
  <c r="AF597" i="5"/>
  <c r="AF596" i="5"/>
  <c r="AF595" i="5"/>
  <c r="AF594" i="5"/>
  <c r="AF593" i="5"/>
  <c r="AF592" i="5"/>
  <c r="AF591" i="5"/>
  <c r="AF590" i="5"/>
  <c r="AF589" i="5"/>
  <c r="AF588" i="5"/>
  <c r="AF587" i="5"/>
  <c r="AF586" i="5"/>
  <c r="AF585" i="5"/>
  <c r="AF584" i="5"/>
  <c r="AF583" i="5"/>
  <c r="AF582" i="5"/>
  <c r="AF581" i="5"/>
  <c r="AF580" i="5"/>
  <c r="AF579" i="5"/>
  <c r="AF578" i="5"/>
  <c r="AF577" i="5"/>
  <c r="AF576" i="5"/>
  <c r="AF575" i="5"/>
  <c r="AF574" i="5"/>
  <c r="AF573" i="5"/>
  <c r="AF572" i="5"/>
  <c r="AF571" i="5"/>
  <c r="AF570" i="5"/>
  <c r="AF569" i="5"/>
  <c r="AF568" i="5"/>
  <c r="AF567" i="5"/>
  <c r="AF566" i="5"/>
  <c r="AF565" i="5"/>
  <c r="AF564" i="5"/>
  <c r="AF563" i="5"/>
  <c r="AF562" i="5"/>
  <c r="AF561" i="5"/>
  <c r="AF560" i="5"/>
  <c r="AF559" i="5"/>
  <c r="AF558" i="5"/>
  <c r="AF557" i="5"/>
  <c r="AF556" i="5"/>
  <c r="AF555" i="5"/>
  <c r="AF554" i="5"/>
  <c r="AF553" i="5"/>
  <c r="AF552" i="5"/>
  <c r="AF551" i="5"/>
  <c r="AF550" i="5"/>
  <c r="AF549" i="5"/>
  <c r="AF548" i="5"/>
  <c r="AF547" i="5"/>
  <c r="AF546" i="5"/>
  <c r="AF545" i="5"/>
  <c r="AF544" i="5"/>
  <c r="AF543" i="5"/>
  <c r="AF542" i="5"/>
  <c r="AF541" i="5"/>
  <c r="AF540" i="5"/>
  <c r="AF539" i="5"/>
  <c r="AF538" i="5"/>
  <c r="AF537" i="5"/>
  <c r="AF536" i="5"/>
  <c r="AF535" i="5"/>
  <c r="AF534" i="5"/>
  <c r="AF533" i="5"/>
  <c r="AF532" i="5"/>
  <c r="AF531" i="5"/>
  <c r="AF530" i="5"/>
  <c r="AF529" i="5"/>
  <c r="AF528" i="5"/>
  <c r="AF527" i="5"/>
  <c r="AF526" i="5"/>
  <c r="AF525" i="5"/>
  <c r="AF524" i="5"/>
  <c r="AF523" i="5"/>
  <c r="AF522" i="5"/>
  <c r="AF521" i="5"/>
  <c r="AF520" i="5"/>
  <c r="AF519" i="5"/>
  <c r="AF518" i="5"/>
  <c r="AF517" i="5"/>
  <c r="AF516" i="5"/>
  <c r="AF515" i="5"/>
  <c r="AF514" i="5"/>
  <c r="AF513" i="5"/>
  <c r="AF512" i="5"/>
  <c r="AF511" i="5"/>
  <c r="AF510" i="5"/>
  <c r="AF509" i="5"/>
  <c r="AF508" i="5"/>
  <c r="AF507" i="5"/>
  <c r="AF506" i="5"/>
  <c r="AF505" i="5"/>
  <c r="AF504" i="5"/>
  <c r="AF503" i="5"/>
  <c r="AF502" i="5"/>
  <c r="AF501" i="5"/>
  <c r="AF500" i="5"/>
  <c r="AF499" i="5"/>
  <c r="AF498" i="5"/>
  <c r="AF497" i="5"/>
  <c r="AF496" i="5"/>
  <c r="AF495" i="5"/>
  <c r="AF494" i="5"/>
  <c r="AF493" i="5"/>
  <c r="AF492" i="5"/>
  <c r="AF491" i="5"/>
  <c r="AF490" i="5"/>
  <c r="AF489" i="5"/>
  <c r="AF488" i="5"/>
  <c r="AF487" i="5"/>
  <c r="AF486" i="5"/>
  <c r="AF485" i="5"/>
  <c r="AF484" i="5"/>
  <c r="AF483" i="5"/>
  <c r="AF482" i="5"/>
  <c r="AF481" i="5"/>
  <c r="AF480" i="5"/>
  <c r="AF479" i="5"/>
  <c r="AF478" i="5"/>
  <c r="AF477" i="5"/>
  <c r="AF476" i="5"/>
  <c r="AF475" i="5"/>
  <c r="AF474" i="5"/>
  <c r="AF473" i="5"/>
  <c r="AF472" i="5"/>
  <c r="AF471" i="5"/>
  <c r="AF470" i="5"/>
  <c r="AF469" i="5"/>
  <c r="AF468" i="5"/>
  <c r="AF467" i="5"/>
  <c r="AF466" i="5"/>
  <c r="AF465" i="5"/>
  <c r="AF464" i="5"/>
  <c r="AF463" i="5"/>
  <c r="AF462" i="5"/>
  <c r="AF461" i="5"/>
  <c r="AF460" i="5"/>
  <c r="AF459" i="5"/>
  <c r="AF458" i="5"/>
  <c r="AF457" i="5"/>
  <c r="AF456" i="5"/>
  <c r="AF455" i="5"/>
  <c r="AF454" i="5"/>
  <c r="AF453" i="5"/>
  <c r="AF452" i="5"/>
  <c r="AF451" i="5"/>
  <c r="AF450" i="5"/>
  <c r="AF449" i="5"/>
  <c r="AF448" i="5"/>
  <c r="AF447" i="5"/>
  <c r="AF446" i="5"/>
  <c r="AF445" i="5"/>
  <c r="AF444" i="5"/>
  <c r="AF443" i="5"/>
  <c r="AF442" i="5"/>
  <c r="AF441" i="5"/>
  <c r="AF440" i="5"/>
  <c r="AF439" i="5"/>
  <c r="AF438" i="5"/>
  <c r="AF437" i="5"/>
  <c r="AF436" i="5"/>
  <c r="AF435" i="5"/>
  <c r="AF434" i="5"/>
  <c r="AF433" i="5"/>
  <c r="AF432" i="5"/>
  <c r="AF431" i="5"/>
  <c r="AF430" i="5"/>
  <c r="AF429" i="5"/>
  <c r="AF428" i="5"/>
  <c r="AF427" i="5"/>
  <c r="AF426" i="5"/>
  <c r="AF425" i="5"/>
  <c r="AF424" i="5"/>
  <c r="AF423" i="5"/>
  <c r="AF422" i="5"/>
  <c r="AF421" i="5"/>
  <c r="AF420" i="5"/>
  <c r="AF419" i="5"/>
  <c r="AF418" i="5"/>
  <c r="AF417" i="5"/>
  <c r="AF416" i="5"/>
  <c r="AF415" i="5"/>
  <c r="AF414" i="5"/>
  <c r="AF413" i="5"/>
  <c r="AF412" i="5"/>
  <c r="AF411" i="5"/>
  <c r="AF410" i="5"/>
  <c r="AF409" i="5"/>
  <c r="AF408" i="5"/>
  <c r="AF407" i="5"/>
  <c r="AF406" i="5"/>
  <c r="AF405" i="5"/>
  <c r="AF404" i="5"/>
  <c r="AF403" i="5"/>
  <c r="AF402" i="5"/>
  <c r="AF401" i="5"/>
  <c r="AF400" i="5"/>
  <c r="AF399" i="5"/>
  <c r="AF398" i="5"/>
  <c r="AF397" i="5"/>
  <c r="AF396" i="5"/>
  <c r="AF395" i="5"/>
  <c r="AF394" i="5"/>
  <c r="AF393" i="5"/>
  <c r="AF392" i="5"/>
  <c r="AF391" i="5"/>
  <c r="AF390" i="5"/>
  <c r="AF389" i="5"/>
  <c r="AF388" i="5"/>
  <c r="AF387" i="5"/>
  <c r="AF386" i="5"/>
  <c r="AF385" i="5"/>
  <c r="AF384" i="5"/>
  <c r="AF383" i="5"/>
  <c r="AF382" i="5"/>
  <c r="AF381" i="5"/>
  <c r="AF380" i="5"/>
  <c r="AF379" i="5"/>
  <c r="AF378" i="5"/>
  <c r="AF377" i="5"/>
  <c r="AF376" i="5"/>
  <c r="AF375" i="5"/>
  <c r="AF374" i="5"/>
  <c r="AF373" i="5"/>
  <c r="AF372" i="5"/>
  <c r="AF371" i="5"/>
  <c r="AF370" i="5"/>
  <c r="AF369" i="5"/>
  <c r="AF368" i="5"/>
  <c r="AF367" i="5"/>
  <c r="AF366" i="5"/>
  <c r="AF365" i="5"/>
  <c r="AF364" i="5"/>
  <c r="AF363" i="5"/>
  <c r="AF362" i="5"/>
  <c r="AF361" i="5"/>
  <c r="AF360" i="5"/>
  <c r="AF359" i="5"/>
  <c r="AF358" i="5"/>
  <c r="AF357" i="5"/>
  <c r="AF356" i="5"/>
  <c r="AF355" i="5"/>
  <c r="AF354" i="5"/>
  <c r="AF353" i="5"/>
  <c r="AF352" i="5"/>
  <c r="AF351" i="5"/>
  <c r="AF350" i="5"/>
  <c r="AF349" i="5"/>
  <c r="AF348" i="5"/>
  <c r="AF347" i="5"/>
  <c r="AF346" i="5"/>
  <c r="AF345" i="5"/>
  <c r="AF344" i="5"/>
  <c r="AF343" i="5"/>
  <c r="AF342" i="5"/>
  <c r="AF341" i="5"/>
  <c r="AF340" i="5"/>
  <c r="AF339" i="5"/>
  <c r="AF338" i="5"/>
  <c r="AF337" i="5"/>
  <c r="AF336" i="5"/>
  <c r="AF335" i="5"/>
  <c r="AF334" i="5"/>
  <c r="AF333" i="5"/>
  <c r="AF332" i="5"/>
  <c r="AF331" i="5"/>
  <c r="AF330" i="5"/>
  <c r="AF329" i="5"/>
  <c r="AF328" i="5"/>
  <c r="AF327" i="5"/>
  <c r="AF326" i="5"/>
  <c r="AF325" i="5"/>
  <c r="AF324" i="5"/>
  <c r="AF323" i="5"/>
  <c r="AF322" i="5"/>
  <c r="AF321" i="5"/>
  <c r="AF320" i="5"/>
  <c r="AF319" i="5"/>
  <c r="AF318" i="5"/>
  <c r="AF317" i="5"/>
  <c r="AF316" i="5"/>
  <c r="AF315" i="5"/>
  <c r="AF314" i="5"/>
  <c r="AF313" i="5"/>
  <c r="AF312" i="5"/>
  <c r="AF311" i="5"/>
  <c r="AF310" i="5"/>
  <c r="AF309" i="5"/>
  <c r="AF308" i="5"/>
  <c r="AF307" i="5"/>
  <c r="AF306" i="5"/>
  <c r="AF305" i="5"/>
  <c r="AF304" i="5"/>
  <c r="AF303" i="5"/>
  <c r="AF302" i="5"/>
  <c r="AF301" i="5"/>
  <c r="AF300" i="5"/>
  <c r="AF299" i="5"/>
  <c r="AF298" i="5"/>
  <c r="AF297" i="5"/>
  <c r="AF296" i="5"/>
  <c r="AF295" i="5"/>
  <c r="AF294" i="5"/>
  <c r="AF293" i="5"/>
  <c r="AF292" i="5"/>
  <c r="AF291" i="5"/>
  <c r="AF290" i="5"/>
  <c r="AF289" i="5"/>
  <c r="AF288" i="5"/>
  <c r="AF287" i="5"/>
  <c r="AF286" i="5"/>
  <c r="AF285" i="5"/>
  <c r="AF284" i="5"/>
  <c r="AF283" i="5"/>
  <c r="AF282" i="5"/>
  <c r="AF281" i="5"/>
  <c r="AF280" i="5"/>
  <c r="AF279" i="5"/>
  <c r="AF278" i="5"/>
  <c r="AF277" i="5"/>
  <c r="AF276" i="5"/>
  <c r="AF275" i="5"/>
  <c r="AF274" i="5"/>
  <c r="AF273" i="5"/>
  <c r="AF272" i="5"/>
  <c r="AF271" i="5"/>
  <c r="AF270" i="5"/>
  <c r="AF269" i="5"/>
  <c r="AF268" i="5"/>
  <c r="AF267" i="5"/>
  <c r="AF266" i="5"/>
  <c r="AF265" i="5"/>
  <c r="AF264" i="5"/>
  <c r="AF263" i="5"/>
  <c r="AF262" i="5"/>
  <c r="AF261" i="5"/>
  <c r="AF260" i="5"/>
  <c r="AF259" i="5"/>
  <c r="AF258" i="5"/>
  <c r="AF257" i="5"/>
  <c r="AF256" i="5"/>
  <c r="AF255" i="5"/>
  <c r="AF254" i="5"/>
  <c r="AF253" i="5"/>
  <c r="AF252" i="5"/>
  <c r="AF251" i="5"/>
  <c r="AF250" i="5"/>
  <c r="AF249" i="5"/>
  <c r="AF248" i="5"/>
  <c r="AF247" i="5"/>
  <c r="AF246" i="5"/>
  <c r="AF245" i="5"/>
  <c r="AF244" i="5"/>
  <c r="AF243" i="5"/>
  <c r="AF242" i="5"/>
  <c r="AF241" i="5"/>
  <c r="AF240" i="5"/>
  <c r="AF239" i="5"/>
  <c r="AF238" i="5"/>
  <c r="AF237" i="5"/>
  <c r="AF236" i="5"/>
  <c r="AF235" i="5"/>
  <c r="AF234" i="5"/>
  <c r="AF233" i="5"/>
  <c r="AF232" i="5"/>
  <c r="AF231" i="5"/>
  <c r="AF230" i="5"/>
  <c r="AF229" i="5"/>
  <c r="AF228" i="5"/>
  <c r="AF227" i="5"/>
  <c r="AF226" i="5"/>
  <c r="AF225" i="5"/>
  <c r="AF224" i="5"/>
  <c r="AF223" i="5"/>
  <c r="AF222" i="5"/>
  <c r="AF221" i="5"/>
  <c r="AF220" i="5"/>
  <c r="AF219" i="5"/>
  <c r="AF218" i="5"/>
  <c r="AF217" i="5"/>
  <c r="AF216" i="5"/>
  <c r="AF215" i="5"/>
  <c r="AF214" i="5"/>
  <c r="AF213" i="5"/>
  <c r="AF212" i="5"/>
  <c r="AF211" i="5"/>
  <c r="AF210" i="5"/>
  <c r="AF209" i="5"/>
  <c r="AF208" i="5"/>
  <c r="AF207" i="5"/>
  <c r="AF206" i="5"/>
  <c r="AF205" i="5"/>
  <c r="AF204" i="5"/>
  <c r="AF203" i="5"/>
  <c r="AF202" i="5"/>
  <c r="AF201" i="5"/>
  <c r="AF200" i="5"/>
  <c r="AF199" i="5"/>
  <c r="AF198" i="5"/>
  <c r="AF197" i="5"/>
  <c r="AF196" i="5"/>
  <c r="AF195" i="5"/>
  <c r="AF194" i="5"/>
  <c r="AF193" i="5"/>
  <c r="AF192" i="5"/>
  <c r="AF191" i="5"/>
  <c r="AF190" i="5"/>
  <c r="AF189" i="5"/>
  <c r="AF188" i="5"/>
  <c r="AF187" i="5"/>
  <c r="AF186" i="5"/>
  <c r="AF185" i="5"/>
  <c r="AF184" i="5"/>
  <c r="AF183" i="5"/>
  <c r="AF182" i="5"/>
  <c r="AF181" i="5"/>
  <c r="AF180" i="5"/>
  <c r="AF179" i="5"/>
  <c r="AF178" i="5"/>
  <c r="AF177" i="5"/>
  <c r="AF176" i="5"/>
  <c r="AF175" i="5"/>
  <c r="AF174" i="5"/>
  <c r="AF173" i="5"/>
  <c r="AF172" i="5"/>
  <c r="AF171" i="5"/>
  <c r="AF170" i="5"/>
  <c r="AF169" i="5"/>
  <c r="AF168" i="5"/>
  <c r="AF167" i="5"/>
  <c r="AF166" i="5"/>
  <c r="AF165" i="5"/>
  <c r="AF164" i="5"/>
  <c r="AF163" i="5"/>
  <c r="AF162" i="5"/>
  <c r="AF161" i="5"/>
  <c r="AF160" i="5"/>
  <c r="AF159" i="5"/>
  <c r="AF158" i="5"/>
  <c r="AF157" i="5"/>
  <c r="AF156" i="5"/>
  <c r="AF155" i="5"/>
  <c r="AF154" i="5"/>
  <c r="AF153" i="5"/>
  <c r="AF152" i="5"/>
  <c r="AF151" i="5"/>
  <c r="AF150" i="5"/>
  <c r="AF149" i="5"/>
  <c r="AF148" i="5"/>
  <c r="AF147" i="5"/>
  <c r="AF146" i="5"/>
  <c r="AF145" i="5"/>
  <c r="AF144" i="5"/>
  <c r="AF143" i="5"/>
  <c r="AF142" i="5"/>
  <c r="AF141" i="5"/>
  <c r="AF140" i="5"/>
  <c r="AF139" i="5"/>
  <c r="AF138" i="5"/>
  <c r="AF137" i="5"/>
  <c r="AF136" i="5"/>
  <c r="AF135" i="5"/>
  <c r="AF134" i="5"/>
  <c r="AF133" i="5"/>
  <c r="AF132" i="5"/>
  <c r="AF131" i="5"/>
  <c r="AF130" i="5"/>
  <c r="AF129" i="5"/>
  <c r="AF128" i="5"/>
  <c r="AF127" i="5"/>
  <c r="AF126" i="5"/>
  <c r="AF125" i="5"/>
  <c r="AF124" i="5"/>
  <c r="AF123" i="5"/>
  <c r="AF122" i="5"/>
  <c r="AF121" i="5"/>
  <c r="AF120" i="5"/>
  <c r="AF119" i="5"/>
  <c r="AF118" i="5"/>
  <c r="AF117" i="5"/>
  <c r="AF116" i="5"/>
  <c r="AF115" i="5"/>
  <c r="AF114" i="5"/>
  <c r="AF113" i="5"/>
  <c r="AF112" i="5"/>
  <c r="AF111" i="5"/>
  <c r="AF110" i="5"/>
  <c r="AF109" i="5"/>
  <c r="AF108" i="5"/>
  <c r="AF107" i="5"/>
  <c r="AF105" i="5"/>
  <c r="AF104" i="5"/>
  <c r="AF103" i="5"/>
  <c r="AF102" i="5"/>
  <c r="AF101" i="5"/>
  <c r="AF100" i="5"/>
  <c r="AF99" i="5"/>
  <c r="AF98" i="5"/>
  <c r="AF97" i="5"/>
  <c r="AF96" i="5"/>
  <c r="AF95" i="5"/>
  <c r="AF94" i="5"/>
  <c r="AF93" i="5"/>
  <c r="AF92" i="5"/>
  <c r="AF91" i="5"/>
  <c r="AF90" i="5"/>
  <c r="AF89" i="5"/>
  <c r="AF88" i="5"/>
  <c r="AF87" i="5"/>
  <c r="AF86" i="5"/>
  <c r="AF85" i="5"/>
  <c r="AF84" i="5"/>
  <c r="AF83" i="5"/>
  <c r="AF82" i="5"/>
  <c r="AF80" i="5"/>
  <c r="AF79" i="5"/>
  <c r="AF78" i="5"/>
  <c r="AF77" i="5"/>
  <c r="AF76" i="5"/>
  <c r="AF75" i="5"/>
  <c r="AF74" i="5"/>
  <c r="AF73" i="5"/>
  <c r="AF72" i="5"/>
  <c r="AF71" i="5"/>
  <c r="AF70" i="5"/>
  <c r="AF69" i="5"/>
  <c r="AF68" i="5"/>
  <c r="AF67" i="5"/>
  <c r="AF66" i="5"/>
  <c r="AF65" i="5"/>
  <c r="AF64" i="5"/>
  <c r="AF63" i="5"/>
  <c r="AF62" i="5"/>
  <c r="AF61" i="5"/>
  <c r="AF60" i="5"/>
  <c r="AF59" i="5"/>
  <c r="AF58" i="5"/>
  <c r="AF57" i="5"/>
  <c r="AF56" i="5"/>
  <c r="AF55" i="5"/>
  <c r="AF52" i="5"/>
  <c r="AF51" i="5"/>
  <c r="AF50" i="5"/>
  <c r="AF49" i="5"/>
  <c r="AF48" i="5"/>
  <c r="AF47" i="5"/>
  <c r="AF46" i="5"/>
  <c r="AF45" i="5"/>
  <c r="AF44" i="5"/>
  <c r="AF43" i="5"/>
  <c r="AF42" i="5"/>
  <c r="AF41" i="5"/>
  <c r="AF40" i="5"/>
  <c r="AF39" i="5"/>
  <c r="AF38" i="5"/>
  <c r="AF37" i="5"/>
  <c r="AF36" i="5"/>
  <c r="AF35" i="5"/>
  <c r="AF34" i="5"/>
  <c r="AF33" i="5"/>
  <c r="AF32" i="5"/>
  <c r="AF31" i="5"/>
  <c r="AF30" i="5"/>
  <c r="AF29" i="5"/>
  <c r="AF28" i="5"/>
  <c r="AF27" i="5"/>
  <c r="AF26" i="5"/>
  <c r="AF25" i="5"/>
  <c r="AF24" i="5"/>
  <c r="AF23" i="5"/>
  <c r="AF22" i="5"/>
  <c r="AF21" i="5"/>
  <c r="AF20" i="5"/>
  <c r="AF19" i="5"/>
  <c r="AF18" i="5"/>
  <c r="AF17" i="5"/>
  <c r="AF16" i="5"/>
  <c r="AF15" i="5"/>
  <c r="AF14" i="5"/>
  <c r="AD1012" i="5"/>
  <c r="AD1011" i="5"/>
  <c r="AD1010" i="5"/>
  <c r="AD1009" i="5"/>
  <c r="AD1008" i="5"/>
  <c r="AD1007" i="5"/>
  <c r="AD1006" i="5"/>
  <c r="AD1005" i="5"/>
  <c r="AD1004" i="5"/>
  <c r="AD1003" i="5"/>
  <c r="AD1002" i="5"/>
  <c r="AD1001" i="5"/>
  <c r="AD1000" i="5"/>
  <c r="AD999" i="5"/>
  <c r="AD998" i="5"/>
  <c r="AD997" i="5"/>
  <c r="AD996" i="5"/>
  <c r="AD995" i="5"/>
  <c r="AD994" i="5"/>
  <c r="AD993" i="5"/>
  <c r="AD992" i="5"/>
  <c r="AD991" i="5"/>
  <c r="AD990" i="5"/>
  <c r="AD989" i="5"/>
  <c r="AD988" i="5"/>
  <c r="AD987" i="5"/>
  <c r="AD986" i="5"/>
  <c r="AD985" i="5"/>
  <c r="AD984" i="5"/>
  <c r="AD983" i="5"/>
  <c r="AD982" i="5"/>
  <c r="AD981" i="5"/>
  <c r="AD980" i="5"/>
  <c r="AD979" i="5"/>
  <c r="AD978" i="5"/>
  <c r="AD977" i="5"/>
  <c r="AD976" i="5"/>
  <c r="AD975" i="5"/>
  <c r="AD974" i="5"/>
  <c r="AD973" i="5"/>
  <c r="AD972" i="5"/>
  <c r="AD971" i="5"/>
  <c r="AD970" i="5"/>
  <c r="AD969" i="5"/>
  <c r="AD968" i="5"/>
  <c r="AD967" i="5"/>
  <c r="AD966" i="5"/>
  <c r="AD965" i="5"/>
  <c r="AD964" i="5"/>
  <c r="AD963" i="5"/>
  <c r="AD962" i="5"/>
  <c r="AD961" i="5"/>
  <c r="AD960" i="5"/>
  <c r="AD959" i="5"/>
  <c r="AD958" i="5"/>
  <c r="AD957" i="5"/>
  <c r="AD956" i="5"/>
  <c r="AD955" i="5"/>
  <c r="AD954" i="5"/>
  <c r="AD953" i="5"/>
  <c r="AD952" i="5"/>
  <c r="AD951" i="5"/>
  <c r="AD950" i="5"/>
  <c r="AD949" i="5"/>
  <c r="AD948" i="5"/>
  <c r="AD947" i="5"/>
  <c r="AD946" i="5"/>
  <c r="AD945" i="5"/>
  <c r="AD944" i="5"/>
  <c r="AD943" i="5"/>
  <c r="AD942" i="5"/>
  <c r="AD941" i="5"/>
  <c r="AD940" i="5"/>
  <c r="AD939" i="5"/>
  <c r="AD938" i="5"/>
  <c r="AD937" i="5"/>
  <c r="AD936" i="5"/>
  <c r="AD935" i="5"/>
  <c r="AD934" i="5"/>
  <c r="AD933" i="5"/>
  <c r="AD932" i="5"/>
  <c r="AD931" i="5"/>
  <c r="AD930" i="5"/>
  <c r="AD929" i="5"/>
  <c r="AD928" i="5"/>
  <c r="AD927" i="5"/>
  <c r="AD926" i="5"/>
  <c r="AD925" i="5"/>
  <c r="AD924" i="5"/>
  <c r="AD923" i="5"/>
  <c r="AD922" i="5"/>
  <c r="AD921" i="5"/>
  <c r="AD920" i="5"/>
  <c r="AD919" i="5"/>
  <c r="AD918" i="5"/>
  <c r="AD917" i="5"/>
  <c r="AD916" i="5"/>
  <c r="AD915" i="5"/>
  <c r="AD914" i="5"/>
  <c r="AD913" i="5"/>
  <c r="AD912" i="5"/>
  <c r="AD911" i="5"/>
  <c r="AD910" i="5"/>
  <c r="AD909" i="5"/>
  <c r="AD908" i="5"/>
  <c r="AD907" i="5"/>
  <c r="AD906" i="5"/>
  <c r="AD905" i="5"/>
  <c r="AD904" i="5"/>
  <c r="AD903" i="5"/>
  <c r="AD902" i="5"/>
  <c r="AD901" i="5"/>
  <c r="AD900" i="5"/>
  <c r="AD899" i="5"/>
  <c r="AD898" i="5"/>
  <c r="AD897" i="5"/>
  <c r="AD896" i="5"/>
  <c r="AD895" i="5"/>
  <c r="AD894" i="5"/>
  <c r="AD893" i="5"/>
  <c r="AD892" i="5"/>
  <c r="AD891" i="5"/>
  <c r="AD890" i="5"/>
  <c r="AD889" i="5"/>
  <c r="AD888" i="5"/>
  <c r="AD887" i="5"/>
  <c r="AD886" i="5"/>
  <c r="AD885" i="5"/>
  <c r="AD884" i="5"/>
  <c r="AD883" i="5"/>
  <c r="AD882" i="5"/>
  <c r="AD881" i="5"/>
  <c r="AD880" i="5"/>
  <c r="AD879" i="5"/>
  <c r="AD878" i="5"/>
  <c r="AD877" i="5"/>
  <c r="AD876" i="5"/>
  <c r="AD875" i="5"/>
  <c r="AD874" i="5"/>
  <c r="AD873" i="5"/>
  <c r="AD872" i="5"/>
  <c r="AD871" i="5"/>
  <c r="AD870" i="5"/>
  <c r="AD869" i="5"/>
  <c r="AD868" i="5"/>
  <c r="AD867" i="5"/>
  <c r="AD866" i="5"/>
  <c r="AD865" i="5"/>
  <c r="AD864" i="5"/>
  <c r="AD863" i="5"/>
  <c r="AD862" i="5"/>
  <c r="AD861" i="5"/>
  <c r="AD860" i="5"/>
  <c r="AD859" i="5"/>
  <c r="AD858" i="5"/>
  <c r="AD857" i="5"/>
  <c r="AD856" i="5"/>
  <c r="AD855" i="5"/>
  <c r="AD854" i="5"/>
  <c r="AD853" i="5"/>
  <c r="AD852" i="5"/>
  <c r="AD851" i="5"/>
  <c r="AD850" i="5"/>
  <c r="AD849" i="5"/>
  <c r="AD848" i="5"/>
  <c r="AD847" i="5"/>
  <c r="AD846" i="5"/>
  <c r="AD845" i="5"/>
  <c r="AD844" i="5"/>
  <c r="AD843" i="5"/>
  <c r="AD842" i="5"/>
  <c r="AD841" i="5"/>
  <c r="AD840" i="5"/>
  <c r="AD839" i="5"/>
  <c r="AD838" i="5"/>
  <c r="AD837" i="5"/>
  <c r="AD836" i="5"/>
  <c r="AD835" i="5"/>
  <c r="AD834" i="5"/>
  <c r="AD833" i="5"/>
  <c r="AD832" i="5"/>
  <c r="AD831" i="5"/>
  <c r="AD830" i="5"/>
  <c r="AD829" i="5"/>
  <c r="AD828" i="5"/>
  <c r="AD827" i="5"/>
  <c r="AD826" i="5"/>
  <c r="AD825" i="5"/>
  <c r="AD824" i="5"/>
  <c r="AD823" i="5"/>
  <c r="AD822" i="5"/>
  <c r="AD821" i="5"/>
  <c r="AD820" i="5"/>
  <c r="AD819" i="5"/>
  <c r="AD818" i="5"/>
  <c r="AD817" i="5"/>
  <c r="AD816" i="5"/>
  <c r="AD815" i="5"/>
  <c r="AD814" i="5"/>
  <c r="AD813" i="5"/>
  <c r="AD812" i="5"/>
  <c r="AD811" i="5"/>
  <c r="AD810" i="5"/>
  <c r="AD809" i="5"/>
  <c r="AD808" i="5"/>
  <c r="AD807" i="5"/>
  <c r="AD806" i="5"/>
  <c r="AD805" i="5"/>
  <c r="AD804" i="5"/>
  <c r="AD803" i="5"/>
  <c r="AD802" i="5"/>
  <c r="AD801" i="5"/>
  <c r="AD800" i="5"/>
  <c r="AD799" i="5"/>
  <c r="AD798" i="5"/>
  <c r="AD797" i="5"/>
  <c r="AD796" i="5"/>
  <c r="AD795" i="5"/>
  <c r="AD794" i="5"/>
  <c r="AD793" i="5"/>
  <c r="AD792" i="5"/>
  <c r="AD791" i="5"/>
  <c r="AD790" i="5"/>
  <c r="AD789" i="5"/>
  <c r="AD788" i="5"/>
  <c r="AD787" i="5"/>
  <c r="AD786" i="5"/>
  <c r="AD785" i="5"/>
  <c r="AD784" i="5"/>
  <c r="AD783" i="5"/>
  <c r="AD782" i="5"/>
  <c r="AD781" i="5"/>
  <c r="AD780" i="5"/>
  <c r="AD779" i="5"/>
  <c r="AD778" i="5"/>
  <c r="AD777" i="5"/>
  <c r="AD776" i="5"/>
  <c r="AD775" i="5"/>
  <c r="AD774" i="5"/>
  <c r="AD773" i="5"/>
  <c r="AD772" i="5"/>
  <c r="AD771" i="5"/>
  <c r="AD770" i="5"/>
  <c r="AD769" i="5"/>
  <c r="AD768" i="5"/>
  <c r="AD767" i="5"/>
  <c r="AD766" i="5"/>
  <c r="AD765" i="5"/>
  <c r="AD764" i="5"/>
  <c r="AD763" i="5"/>
  <c r="AD762" i="5"/>
  <c r="AD761" i="5"/>
  <c r="AD760" i="5"/>
  <c r="AD759" i="5"/>
  <c r="AD758" i="5"/>
  <c r="AD757" i="5"/>
  <c r="AD756" i="5"/>
  <c r="AD755" i="5"/>
  <c r="AD754" i="5"/>
  <c r="AD753" i="5"/>
  <c r="AD752" i="5"/>
  <c r="AD751" i="5"/>
  <c r="AD750" i="5"/>
  <c r="AD749" i="5"/>
  <c r="AD748" i="5"/>
  <c r="AD747" i="5"/>
  <c r="AD746" i="5"/>
  <c r="AD745" i="5"/>
  <c r="AD744" i="5"/>
  <c r="AD743" i="5"/>
  <c r="AD742" i="5"/>
  <c r="AD741" i="5"/>
  <c r="AD740" i="5"/>
  <c r="AD739" i="5"/>
  <c r="AD738" i="5"/>
  <c r="AD737" i="5"/>
  <c r="AD736" i="5"/>
  <c r="AD735" i="5"/>
  <c r="AD734" i="5"/>
  <c r="AD733" i="5"/>
  <c r="AD732" i="5"/>
  <c r="AD731" i="5"/>
  <c r="AD730" i="5"/>
  <c r="AD729" i="5"/>
  <c r="AD728" i="5"/>
  <c r="AD727" i="5"/>
  <c r="AD726" i="5"/>
  <c r="AD725" i="5"/>
  <c r="AD724" i="5"/>
  <c r="AD723" i="5"/>
  <c r="AD722" i="5"/>
  <c r="AD721" i="5"/>
  <c r="AD720" i="5"/>
  <c r="AD719" i="5"/>
  <c r="AD718" i="5"/>
  <c r="AD717" i="5"/>
  <c r="AD716" i="5"/>
  <c r="AD715" i="5"/>
  <c r="AD714" i="5"/>
  <c r="AD713" i="5"/>
  <c r="AD712" i="5"/>
  <c r="AD711" i="5"/>
  <c r="AD710" i="5"/>
  <c r="AD709" i="5"/>
  <c r="AD708" i="5"/>
  <c r="AD707" i="5"/>
  <c r="AD706" i="5"/>
  <c r="AD705" i="5"/>
  <c r="AD704" i="5"/>
  <c r="AD703" i="5"/>
  <c r="AD702" i="5"/>
  <c r="AD701" i="5"/>
  <c r="AD700" i="5"/>
  <c r="AD699" i="5"/>
  <c r="AD698" i="5"/>
  <c r="AD697" i="5"/>
  <c r="AD696" i="5"/>
  <c r="AD695" i="5"/>
  <c r="AD694" i="5"/>
  <c r="AD693" i="5"/>
  <c r="AD692" i="5"/>
  <c r="AD691" i="5"/>
  <c r="AD690" i="5"/>
  <c r="AD689" i="5"/>
  <c r="AD688" i="5"/>
  <c r="AD687" i="5"/>
  <c r="AD686" i="5"/>
  <c r="AD685" i="5"/>
  <c r="AD684" i="5"/>
  <c r="AD683" i="5"/>
  <c r="AD682" i="5"/>
  <c r="AD681" i="5"/>
  <c r="AD680" i="5"/>
  <c r="AD679" i="5"/>
  <c r="AD678" i="5"/>
  <c r="AD677" i="5"/>
  <c r="AD676" i="5"/>
  <c r="AD675" i="5"/>
  <c r="AD674" i="5"/>
  <c r="AD673" i="5"/>
  <c r="AD672" i="5"/>
  <c r="AD671" i="5"/>
  <c r="AD670" i="5"/>
  <c r="AD669" i="5"/>
  <c r="AD668" i="5"/>
  <c r="AD667" i="5"/>
  <c r="AD666" i="5"/>
  <c r="AD665" i="5"/>
  <c r="AD664" i="5"/>
  <c r="AD663" i="5"/>
  <c r="AD662" i="5"/>
  <c r="AD661" i="5"/>
  <c r="AD660" i="5"/>
  <c r="AD659" i="5"/>
  <c r="AD658" i="5"/>
  <c r="AD657" i="5"/>
  <c r="AD656" i="5"/>
  <c r="AD655" i="5"/>
  <c r="AD654" i="5"/>
  <c r="AD653" i="5"/>
  <c r="AD652" i="5"/>
  <c r="AD651" i="5"/>
  <c r="AD650" i="5"/>
  <c r="AD649" i="5"/>
  <c r="AD648" i="5"/>
  <c r="AD647" i="5"/>
  <c r="AD646" i="5"/>
  <c r="AD645" i="5"/>
  <c r="AD644" i="5"/>
  <c r="AD643" i="5"/>
  <c r="AD642" i="5"/>
  <c r="AD641" i="5"/>
  <c r="AD640" i="5"/>
  <c r="AD639" i="5"/>
  <c r="AD638" i="5"/>
  <c r="AD637" i="5"/>
  <c r="AD636" i="5"/>
  <c r="AD635" i="5"/>
  <c r="AD634" i="5"/>
  <c r="AD633" i="5"/>
  <c r="AD632" i="5"/>
  <c r="AD631" i="5"/>
  <c r="AD630" i="5"/>
  <c r="AD629" i="5"/>
  <c r="AD628" i="5"/>
  <c r="AD627" i="5"/>
  <c r="AD626" i="5"/>
  <c r="AD625" i="5"/>
  <c r="AD624" i="5"/>
  <c r="AD623" i="5"/>
  <c r="AD622" i="5"/>
  <c r="AD621" i="5"/>
  <c r="AD620" i="5"/>
  <c r="AD619" i="5"/>
  <c r="AD618" i="5"/>
  <c r="AD617" i="5"/>
  <c r="AD616" i="5"/>
  <c r="AD615" i="5"/>
  <c r="AD614" i="5"/>
  <c r="AD613" i="5"/>
  <c r="AD612" i="5"/>
  <c r="AD611" i="5"/>
  <c r="AD610" i="5"/>
  <c r="AD609" i="5"/>
  <c r="AD608" i="5"/>
  <c r="AD607" i="5"/>
  <c r="AD606" i="5"/>
  <c r="AD605" i="5"/>
  <c r="AD604" i="5"/>
  <c r="AD603" i="5"/>
  <c r="AD602" i="5"/>
  <c r="AD601" i="5"/>
  <c r="AD600" i="5"/>
  <c r="AD599" i="5"/>
  <c r="AD598" i="5"/>
  <c r="AD597" i="5"/>
  <c r="AD596" i="5"/>
  <c r="AD595" i="5"/>
  <c r="AD594" i="5"/>
  <c r="AD593" i="5"/>
  <c r="AD592" i="5"/>
  <c r="AD591" i="5"/>
  <c r="AD590" i="5"/>
  <c r="AD589" i="5"/>
  <c r="AD588" i="5"/>
  <c r="AD587" i="5"/>
  <c r="AD586" i="5"/>
  <c r="AD585" i="5"/>
  <c r="AD584" i="5"/>
  <c r="AD583" i="5"/>
  <c r="AD582" i="5"/>
  <c r="AD581" i="5"/>
  <c r="AD580" i="5"/>
  <c r="AD579" i="5"/>
  <c r="AD578" i="5"/>
  <c r="AD577" i="5"/>
  <c r="AD576" i="5"/>
  <c r="AD575" i="5"/>
  <c r="AD574" i="5"/>
  <c r="AD573" i="5"/>
  <c r="AD572" i="5"/>
  <c r="AD571" i="5"/>
  <c r="AD570" i="5"/>
  <c r="AD569" i="5"/>
  <c r="AD568" i="5"/>
  <c r="AD567" i="5"/>
  <c r="AD566" i="5"/>
  <c r="AD565" i="5"/>
  <c r="AD564" i="5"/>
  <c r="AD563" i="5"/>
  <c r="AD562" i="5"/>
  <c r="AD561" i="5"/>
  <c r="AD560" i="5"/>
  <c r="AD559" i="5"/>
  <c r="AD558" i="5"/>
  <c r="AD557" i="5"/>
  <c r="AD556" i="5"/>
  <c r="AD555" i="5"/>
  <c r="AD554" i="5"/>
  <c r="AD553" i="5"/>
  <c r="AD552" i="5"/>
  <c r="AD551" i="5"/>
  <c r="AD550" i="5"/>
  <c r="AD549" i="5"/>
  <c r="AD548" i="5"/>
  <c r="AD547" i="5"/>
  <c r="AD546" i="5"/>
  <c r="AD545" i="5"/>
  <c r="AD544" i="5"/>
  <c r="AD543" i="5"/>
  <c r="AD542" i="5"/>
  <c r="AD541" i="5"/>
  <c r="AD540" i="5"/>
  <c r="AD539" i="5"/>
  <c r="AD538" i="5"/>
  <c r="AD537" i="5"/>
  <c r="AD536" i="5"/>
  <c r="AD535" i="5"/>
  <c r="AD534" i="5"/>
  <c r="AD533" i="5"/>
  <c r="AD532" i="5"/>
  <c r="AD531" i="5"/>
  <c r="AD530" i="5"/>
  <c r="AD529" i="5"/>
  <c r="AD528" i="5"/>
  <c r="AD527" i="5"/>
  <c r="AD526" i="5"/>
  <c r="AD525" i="5"/>
  <c r="AD524" i="5"/>
  <c r="AD523" i="5"/>
  <c r="AD522" i="5"/>
  <c r="AD521" i="5"/>
  <c r="AD520" i="5"/>
  <c r="AD519" i="5"/>
  <c r="AD518" i="5"/>
  <c r="AD517" i="5"/>
  <c r="AD516" i="5"/>
  <c r="AD515" i="5"/>
  <c r="AD514" i="5"/>
  <c r="AD513" i="5"/>
  <c r="AD512" i="5"/>
  <c r="AD511" i="5"/>
  <c r="AD510" i="5"/>
  <c r="AD509" i="5"/>
  <c r="AD508" i="5"/>
  <c r="AD507" i="5"/>
  <c r="AD506" i="5"/>
  <c r="AD505" i="5"/>
  <c r="AD504" i="5"/>
  <c r="AD503" i="5"/>
  <c r="AD502" i="5"/>
  <c r="AD501" i="5"/>
  <c r="AD500" i="5"/>
  <c r="AD499" i="5"/>
  <c r="AD498" i="5"/>
  <c r="AD497" i="5"/>
  <c r="AD496" i="5"/>
  <c r="AD495" i="5"/>
  <c r="AD494" i="5"/>
  <c r="AD493" i="5"/>
  <c r="AD492" i="5"/>
  <c r="AD491" i="5"/>
  <c r="AD490" i="5"/>
  <c r="AD489" i="5"/>
  <c r="AD488" i="5"/>
  <c r="AD487" i="5"/>
  <c r="AD486" i="5"/>
  <c r="AD485" i="5"/>
  <c r="AD484" i="5"/>
  <c r="AD483" i="5"/>
  <c r="AD482" i="5"/>
  <c r="AD481" i="5"/>
  <c r="AD480" i="5"/>
  <c r="AD479" i="5"/>
  <c r="AD478" i="5"/>
  <c r="AD477" i="5"/>
  <c r="AD476" i="5"/>
  <c r="AD475" i="5"/>
  <c r="AD474" i="5"/>
  <c r="AD473" i="5"/>
  <c r="AD472" i="5"/>
  <c r="AD471" i="5"/>
  <c r="AD470" i="5"/>
  <c r="AD469" i="5"/>
  <c r="AD468" i="5"/>
  <c r="AD467" i="5"/>
  <c r="AD466" i="5"/>
  <c r="AD465" i="5"/>
  <c r="AD464" i="5"/>
  <c r="AD463" i="5"/>
  <c r="AD462" i="5"/>
  <c r="AD461" i="5"/>
  <c r="AD460" i="5"/>
  <c r="AD459" i="5"/>
  <c r="AD458" i="5"/>
  <c r="AD457" i="5"/>
  <c r="AD456" i="5"/>
  <c r="AD455" i="5"/>
  <c r="AD454" i="5"/>
  <c r="AD453" i="5"/>
  <c r="AD452" i="5"/>
  <c r="AD451" i="5"/>
  <c r="AD450" i="5"/>
  <c r="AD449" i="5"/>
  <c r="AD448" i="5"/>
  <c r="AD447" i="5"/>
  <c r="AD446" i="5"/>
  <c r="AD445" i="5"/>
  <c r="AD444" i="5"/>
  <c r="AD443" i="5"/>
  <c r="AD442" i="5"/>
  <c r="AD441" i="5"/>
  <c r="AD440" i="5"/>
  <c r="AD439" i="5"/>
  <c r="AD438" i="5"/>
  <c r="AD437" i="5"/>
  <c r="AD436" i="5"/>
  <c r="AD435" i="5"/>
  <c r="AD434" i="5"/>
  <c r="AD433" i="5"/>
  <c r="AD432" i="5"/>
  <c r="AD431" i="5"/>
  <c r="AD430" i="5"/>
  <c r="AD429" i="5"/>
  <c r="AD428" i="5"/>
  <c r="AD427" i="5"/>
  <c r="AD426" i="5"/>
  <c r="AD425" i="5"/>
  <c r="AD424" i="5"/>
  <c r="AD423" i="5"/>
  <c r="AD422" i="5"/>
  <c r="AD421" i="5"/>
  <c r="AD420" i="5"/>
  <c r="AD419" i="5"/>
  <c r="AD418" i="5"/>
  <c r="AD417" i="5"/>
  <c r="AD416" i="5"/>
  <c r="AD415" i="5"/>
  <c r="AD414" i="5"/>
  <c r="AD413" i="5"/>
  <c r="AD412" i="5"/>
  <c r="AD411" i="5"/>
  <c r="AD410" i="5"/>
  <c r="AD409" i="5"/>
  <c r="AD408" i="5"/>
  <c r="AD407" i="5"/>
  <c r="AD406" i="5"/>
  <c r="AD405" i="5"/>
  <c r="AD404" i="5"/>
  <c r="AD403" i="5"/>
  <c r="AD402" i="5"/>
  <c r="AD401" i="5"/>
  <c r="AD400" i="5"/>
  <c r="AD399" i="5"/>
  <c r="AD398" i="5"/>
  <c r="AD397" i="5"/>
  <c r="AD396" i="5"/>
  <c r="AD395" i="5"/>
  <c r="AD394" i="5"/>
  <c r="AD393" i="5"/>
  <c r="AD392" i="5"/>
  <c r="AD391" i="5"/>
  <c r="AD390" i="5"/>
  <c r="AD389" i="5"/>
  <c r="AD388" i="5"/>
  <c r="AD387" i="5"/>
  <c r="AD386" i="5"/>
  <c r="AD385" i="5"/>
  <c r="AD384" i="5"/>
  <c r="AD383" i="5"/>
  <c r="AD382" i="5"/>
  <c r="AD381" i="5"/>
  <c r="AD380" i="5"/>
  <c r="AD379" i="5"/>
  <c r="AD378" i="5"/>
  <c r="AD377" i="5"/>
  <c r="AD376" i="5"/>
  <c r="AD375" i="5"/>
  <c r="AD374" i="5"/>
  <c r="AD373" i="5"/>
  <c r="AD372" i="5"/>
  <c r="AD371" i="5"/>
  <c r="AD370" i="5"/>
  <c r="AD369" i="5"/>
  <c r="AD368" i="5"/>
  <c r="AD367" i="5"/>
  <c r="AD366" i="5"/>
  <c r="AD365" i="5"/>
  <c r="AD364" i="5"/>
  <c r="AD363" i="5"/>
  <c r="AD362" i="5"/>
  <c r="AD361" i="5"/>
  <c r="AD360" i="5"/>
  <c r="AD359" i="5"/>
  <c r="AD358" i="5"/>
  <c r="AD357" i="5"/>
  <c r="AD356" i="5"/>
  <c r="AD355" i="5"/>
  <c r="AD354" i="5"/>
  <c r="AD353" i="5"/>
  <c r="AD352" i="5"/>
  <c r="AD351" i="5"/>
  <c r="AD350" i="5"/>
  <c r="AD349" i="5"/>
  <c r="AD348" i="5"/>
  <c r="AD347" i="5"/>
  <c r="AD346" i="5"/>
  <c r="AD345" i="5"/>
  <c r="AD344" i="5"/>
  <c r="AD343" i="5"/>
  <c r="AD342" i="5"/>
  <c r="AD341" i="5"/>
  <c r="AD340" i="5"/>
  <c r="AD339" i="5"/>
  <c r="AD338" i="5"/>
  <c r="AD337" i="5"/>
  <c r="AD336" i="5"/>
  <c r="AD335" i="5"/>
  <c r="AD334" i="5"/>
  <c r="AD333" i="5"/>
  <c r="AD332" i="5"/>
  <c r="AD331" i="5"/>
  <c r="AD330" i="5"/>
  <c r="AD329" i="5"/>
  <c r="AD328" i="5"/>
  <c r="AD327" i="5"/>
  <c r="AD326" i="5"/>
  <c r="AD325" i="5"/>
  <c r="AD324" i="5"/>
  <c r="AD323" i="5"/>
  <c r="AD322" i="5"/>
  <c r="AD321" i="5"/>
  <c r="AD320" i="5"/>
  <c r="AD319" i="5"/>
  <c r="AD318" i="5"/>
  <c r="AD317" i="5"/>
  <c r="AD316" i="5"/>
  <c r="AD315" i="5"/>
  <c r="AD314" i="5"/>
  <c r="AD313" i="5"/>
  <c r="AD312" i="5"/>
  <c r="AD311" i="5"/>
  <c r="AD310" i="5"/>
  <c r="AD309" i="5"/>
  <c r="AD308" i="5"/>
  <c r="AD307" i="5"/>
  <c r="AD306" i="5"/>
  <c r="AD305" i="5"/>
  <c r="AD304" i="5"/>
  <c r="AD303" i="5"/>
  <c r="AD302" i="5"/>
  <c r="AD301" i="5"/>
  <c r="AD300" i="5"/>
  <c r="AD299" i="5"/>
  <c r="AD298" i="5"/>
  <c r="AD297" i="5"/>
  <c r="AD296" i="5"/>
  <c r="AD295" i="5"/>
  <c r="AD294" i="5"/>
  <c r="AD293" i="5"/>
  <c r="AD292" i="5"/>
  <c r="AD291" i="5"/>
  <c r="AD290" i="5"/>
  <c r="AD289" i="5"/>
  <c r="AD288" i="5"/>
  <c r="AD287" i="5"/>
  <c r="AD286" i="5"/>
  <c r="AD285" i="5"/>
  <c r="AD284" i="5"/>
  <c r="AD283" i="5"/>
  <c r="AD282" i="5"/>
  <c r="AD281" i="5"/>
  <c r="AD280" i="5"/>
  <c r="AD279" i="5"/>
  <c r="AD278" i="5"/>
  <c r="AD277" i="5"/>
  <c r="AD276" i="5"/>
  <c r="AD275" i="5"/>
  <c r="AD274" i="5"/>
  <c r="AD273" i="5"/>
  <c r="AD272" i="5"/>
  <c r="AD271" i="5"/>
  <c r="AD270" i="5"/>
  <c r="AD269" i="5"/>
  <c r="AD268" i="5"/>
  <c r="AD267" i="5"/>
  <c r="AD266" i="5"/>
  <c r="AD265" i="5"/>
  <c r="AD264" i="5"/>
  <c r="AD263" i="5"/>
  <c r="AD262" i="5"/>
  <c r="AD261" i="5"/>
  <c r="AD260" i="5"/>
  <c r="AD259" i="5"/>
  <c r="AD258" i="5"/>
  <c r="AD257" i="5"/>
  <c r="AD256" i="5"/>
  <c r="AD255" i="5"/>
  <c r="AD254" i="5"/>
  <c r="AD253" i="5"/>
  <c r="AD252" i="5"/>
  <c r="AD251" i="5"/>
  <c r="AD250" i="5"/>
  <c r="AD249" i="5"/>
  <c r="AD248" i="5"/>
  <c r="AD247" i="5"/>
  <c r="AD246" i="5"/>
  <c r="AD245" i="5"/>
  <c r="AD244" i="5"/>
  <c r="AD243" i="5"/>
  <c r="AD242" i="5"/>
  <c r="AD241" i="5"/>
  <c r="AD240" i="5"/>
  <c r="AD239" i="5"/>
  <c r="AD238" i="5"/>
  <c r="AD237" i="5"/>
  <c r="AD236" i="5"/>
  <c r="AD235" i="5"/>
  <c r="AD234" i="5"/>
  <c r="AD233" i="5"/>
  <c r="AD232" i="5"/>
  <c r="AD231" i="5"/>
  <c r="AD230" i="5"/>
  <c r="AD229" i="5"/>
  <c r="AD228" i="5"/>
  <c r="AD227" i="5"/>
  <c r="AD226" i="5"/>
  <c r="AD225" i="5"/>
  <c r="AD224" i="5"/>
  <c r="AD223" i="5"/>
  <c r="AD222" i="5"/>
  <c r="AD221" i="5"/>
  <c r="AD220" i="5"/>
  <c r="AD219" i="5"/>
  <c r="AD218" i="5"/>
  <c r="AD217" i="5"/>
  <c r="AD216" i="5"/>
  <c r="AD215" i="5"/>
  <c r="AD214" i="5"/>
  <c r="AD213" i="5"/>
  <c r="AD212" i="5"/>
  <c r="AD211" i="5"/>
  <c r="AD210" i="5"/>
  <c r="AD209" i="5"/>
  <c r="AD208" i="5"/>
  <c r="AD207" i="5"/>
  <c r="AD206" i="5"/>
  <c r="AD205" i="5"/>
  <c r="AD204" i="5"/>
  <c r="AD203" i="5"/>
  <c r="AD202" i="5"/>
  <c r="AD201" i="5"/>
  <c r="AD200" i="5"/>
  <c r="AD199" i="5"/>
  <c r="AD198" i="5"/>
  <c r="AD197" i="5"/>
  <c r="AD196" i="5"/>
  <c r="AD195" i="5"/>
  <c r="AD194" i="5"/>
  <c r="AD193" i="5"/>
  <c r="AD192" i="5"/>
  <c r="AD191" i="5"/>
  <c r="AD190" i="5"/>
  <c r="AD189" i="5"/>
  <c r="AD188" i="5"/>
  <c r="AD187" i="5"/>
  <c r="AD186" i="5"/>
  <c r="AD185" i="5"/>
  <c r="AD184" i="5"/>
  <c r="AD183" i="5"/>
  <c r="AD182" i="5"/>
  <c r="AD181" i="5"/>
  <c r="AD180" i="5"/>
  <c r="AD179" i="5"/>
  <c r="AD178" i="5"/>
  <c r="AD177" i="5"/>
  <c r="AD176" i="5"/>
  <c r="AD175" i="5"/>
  <c r="AD174" i="5"/>
  <c r="AD173" i="5"/>
  <c r="AD172" i="5"/>
  <c r="AD171" i="5"/>
  <c r="AD170" i="5"/>
  <c r="AD169" i="5"/>
  <c r="AD168" i="5"/>
  <c r="AD167" i="5"/>
  <c r="AD166" i="5"/>
  <c r="AD165" i="5"/>
  <c r="AD164" i="5"/>
  <c r="AD163" i="5"/>
  <c r="AD162" i="5"/>
  <c r="AD161" i="5"/>
  <c r="AD160" i="5"/>
  <c r="AD159" i="5"/>
  <c r="AD158" i="5"/>
  <c r="AD157" i="5"/>
  <c r="AD156" i="5"/>
  <c r="AD155" i="5"/>
  <c r="AD154" i="5"/>
  <c r="AD153" i="5"/>
  <c r="AD152" i="5"/>
  <c r="AD151" i="5"/>
  <c r="AD150" i="5"/>
  <c r="AD149" i="5"/>
  <c r="AD148" i="5"/>
  <c r="AD147" i="5"/>
  <c r="AD146" i="5"/>
  <c r="AD145" i="5"/>
  <c r="AD144" i="5"/>
  <c r="AD143" i="5"/>
  <c r="AD142" i="5"/>
  <c r="AD141" i="5"/>
  <c r="AD140" i="5"/>
  <c r="AD139" i="5"/>
  <c r="AD138" i="5"/>
  <c r="AD137" i="5"/>
  <c r="AD136" i="5"/>
  <c r="AD135" i="5"/>
  <c r="AD134" i="5"/>
  <c r="AD133" i="5"/>
  <c r="AD132" i="5"/>
  <c r="AD131" i="5"/>
  <c r="AD130" i="5"/>
  <c r="AD129" i="5"/>
  <c r="AD128" i="5"/>
  <c r="AD127" i="5"/>
  <c r="AD126" i="5"/>
  <c r="AD125" i="5"/>
  <c r="AD124" i="5"/>
  <c r="AD123" i="5"/>
  <c r="AD122" i="5"/>
  <c r="AD121" i="5"/>
  <c r="AD120" i="5"/>
  <c r="AD119" i="5"/>
  <c r="AD118" i="5"/>
  <c r="AD117" i="5"/>
  <c r="AD116" i="5"/>
  <c r="AD115" i="5"/>
  <c r="AD114" i="5"/>
  <c r="AD113" i="5"/>
  <c r="AD112" i="5"/>
  <c r="AD111" i="5"/>
  <c r="AD110" i="5"/>
  <c r="AD109" i="5"/>
  <c r="AD108" i="5"/>
  <c r="AD107" i="5"/>
  <c r="AD105" i="5"/>
  <c r="AD104" i="5"/>
  <c r="AD103" i="5"/>
  <c r="AD102" i="5"/>
  <c r="AD101" i="5"/>
  <c r="AD100" i="5"/>
  <c r="AD99" i="5"/>
  <c r="AD98" i="5"/>
  <c r="AD97" i="5"/>
  <c r="AD96" i="5"/>
  <c r="AD95" i="5"/>
  <c r="AD94" i="5"/>
  <c r="AD93" i="5"/>
  <c r="AD92" i="5"/>
  <c r="AD91" i="5"/>
  <c r="AD90" i="5"/>
  <c r="AD89" i="5"/>
  <c r="AD88" i="5"/>
  <c r="AD87" i="5"/>
  <c r="AD86" i="5"/>
  <c r="AD85" i="5"/>
  <c r="AD84" i="5"/>
  <c r="AD83" i="5"/>
  <c r="AD82" i="5"/>
  <c r="AD80" i="5"/>
  <c r="AD79" i="5"/>
  <c r="AD78" i="5"/>
  <c r="AD77" i="5"/>
  <c r="AD76" i="5"/>
  <c r="AD75" i="5"/>
  <c r="AD74" i="5"/>
  <c r="AD73" i="5"/>
  <c r="AD72" i="5"/>
  <c r="AD71" i="5"/>
  <c r="AD70" i="5"/>
  <c r="AD69" i="5"/>
  <c r="AD68" i="5"/>
  <c r="AD67" i="5"/>
  <c r="AD66" i="5"/>
  <c r="AD65" i="5"/>
  <c r="AD64" i="5"/>
  <c r="AD63" i="5"/>
  <c r="AD62" i="5"/>
  <c r="AD61" i="5"/>
  <c r="AD60" i="5"/>
  <c r="AD59" i="5"/>
  <c r="AD58" i="5"/>
  <c r="AD57" i="5"/>
  <c r="AD56" i="5"/>
  <c r="AD55" i="5"/>
  <c r="AD52" i="5"/>
  <c r="AD51" i="5"/>
  <c r="AD50" i="5"/>
  <c r="AD49" i="5"/>
  <c r="AD48" i="5"/>
  <c r="AD47" i="5"/>
  <c r="AD46" i="5"/>
  <c r="AD45" i="5"/>
  <c r="AD44" i="5"/>
  <c r="AD43" i="5"/>
  <c r="AD42" i="5"/>
  <c r="AD41" i="5"/>
  <c r="AD40" i="5"/>
  <c r="AD39" i="5"/>
  <c r="AD38" i="5"/>
  <c r="AD37" i="5"/>
  <c r="AD36" i="5"/>
  <c r="AD35" i="5"/>
  <c r="AD34" i="5"/>
  <c r="AD33" i="5"/>
  <c r="AD32" i="5"/>
  <c r="AD31" i="5"/>
  <c r="AD30" i="5"/>
  <c r="AD29" i="5"/>
  <c r="AD28" i="5"/>
  <c r="AD27" i="5"/>
  <c r="AD26" i="5"/>
  <c r="AD25" i="5"/>
  <c r="AD24" i="5"/>
  <c r="AD23" i="5"/>
  <c r="AD22" i="5"/>
  <c r="AD21" i="5"/>
  <c r="AD20" i="5"/>
  <c r="AD19" i="5"/>
  <c r="AD18" i="5"/>
  <c r="AD17" i="5"/>
  <c r="AD16" i="5"/>
  <c r="AD15" i="5"/>
  <c r="AD14" i="5"/>
  <c r="AB1012" i="5"/>
  <c r="AB1011" i="5"/>
  <c r="AB1010" i="5"/>
  <c r="AB1009" i="5"/>
  <c r="AB1008" i="5"/>
  <c r="AB1007" i="5"/>
  <c r="AB1006" i="5"/>
  <c r="AB1005" i="5"/>
  <c r="AB1004" i="5"/>
  <c r="AB1003" i="5"/>
  <c r="AB1002" i="5"/>
  <c r="AB1001" i="5"/>
  <c r="AB1000" i="5"/>
  <c r="AB999" i="5"/>
  <c r="AB998" i="5"/>
  <c r="AB997" i="5"/>
  <c r="AB996" i="5"/>
  <c r="AB995" i="5"/>
  <c r="AB994" i="5"/>
  <c r="AB993" i="5"/>
  <c r="AB992" i="5"/>
  <c r="AB991" i="5"/>
  <c r="AB990" i="5"/>
  <c r="AB989" i="5"/>
  <c r="AB988" i="5"/>
  <c r="AB987" i="5"/>
  <c r="AB986" i="5"/>
  <c r="AB985" i="5"/>
  <c r="AB984" i="5"/>
  <c r="AB983" i="5"/>
  <c r="AB982" i="5"/>
  <c r="AB981" i="5"/>
  <c r="AB980" i="5"/>
  <c r="AB979" i="5"/>
  <c r="AB978" i="5"/>
  <c r="AB977" i="5"/>
  <c r="AB976" i="5"/>
  <c r="AB975" i="5"/>
  <c r="AB974" i="5"/>
  <c r="AB973" i="5"/>
  <c r="AB972" i="5"/>
  <c r="AB971" i="5"/>
  <c r="AB970" i="5"/>
  <c r="AB969" i="5"/>
  <c r="AB968" i="5"/>
  <c r="AB967" i="5"/>
  <c r="AB966" i="5"/>
  <c r="AB965" i="5"/>
  <c r="AB964" i="5"/>
  <c r="AB963" i="5"/>
  <c r="AB962" i="5"/>
  <c r="AB961" i="5"/>
  <c r="AB960" i="5"/>
  <c r="AB959" i="5"/>
  <c r="AB958" i="5"/>
  <c r="AB957" i="5"/>
  <c r="AB956" i="5"/>
  <c r="AB955" i="5"/>
  <c r="AB954" i="5"/>
  <c r="AB953" i="5"/>
  <c r="AB952" i="5"/>
  <c r="AB951" i="5"/>
  <c r="AB950" i="5"/>
  <c r="AB949" i="5"/>
  <c r="AB948" i="5"/>
  <c r="AB947" i="5"/>
  <c r="AB946" i="5"/>
  <c r="AB945" i="5"/>
  <c r="AB944" i="5"/>
  <c r="AB943" i="5"/>
  <c r="AB942" i="5"/>
  <c r="AB941" i="5"/>
  <c r="AB940" i="5"/>
  <c r="AB939" i="5"/>
  <c r="AB938" i="5"/>
  <c r="AB937" i="5"/>
  <c r="AB936" i="5"/>
  <c r="AB935" i="5"/>
  <c r="AB934" i="5"/>
  <c r="AB933" i="5"/>
  <c r="AB932" i="5"/>
  <c r="AB931" i="5"/>
  <c r="AB930" i="5"/>
  <c r="AB929" i="5"/>
  <c r="AB928" i="5"/>
  <c r="AB927" i="5"/>
  <c r="AB926" i="5"/>
  <c r="AB925" i="5"/>
  <c r="AB924" i="5"/>
  <c r="AB923" i="5"/>
  <c r="AB922" i="5"/>
  <c r="AB921" i="5"/>
  <c r="AB920" i="5"/>
  <c r="AB919" i="5"/>
  <c r="AB918" i="5"/>
  <c r="AB917" i="5"/>
  <c r="AB916" i="5"/>
  <c r="AB915" i="5"/>
  <c r="AB914" i="5"/>
  <c r="AB913" i="5"/>
  <c r="AB912" i="5"/>
  <c r="AB911" i="5"/>
  <c r="AB910" i="5"/>
  <c r="AB909" i="5"/>
  <c r="AB908" i="5"/>
  <c r="AB907" i="5"/>
  <c r="AB906" i="5"/>
  <c r="AB905" i="5"/>
  <c r="AB904" i="5"/>
  <c r="AB903" i="5"/>
  <c r="AB902" i="5"/>
  <c r="AB901" i="5"/>
  <c r="AB900" i="5"/>
  <c r="AB899" i="5"/>
  <c r="AB898" i="5"/>
  <c r="AB897" i="5"/>
  <c r="AB896" i="5"/>
  <c r="AB895" i="5"/>
  <c r="AB894" i="5"/>
  <c r="AB893" i="5"/>
  <c r="AB892" i="5"/>
  <c r="AB891" i="5"/>
  <c r="AB890" i="5"/>
  <c r="AB889" i="5"/>
  <c r="AB888" i="5"/>
  <c r="AB887" i="5"/>
  <c r="AB886" i="5"/>
  <c r="AB885" i="5"/>
  <c r="AB884" i="5"/>
  <c r="AB883" i="5"/>
  <c r="AB882" i="5"/>
  <c r="AB881" i="5"/>
  <c r="AB880" i="5"/>
  <c r="AB879" i="5"/>
  <c r="AB878" i="5"/>
  <c r="AB877" i="5"/>
  <c r="AB876" i="5"/>
  <c r="AB875" i="5"/>
  <c r="AB874" i="5"/>
  <c r="AB873" i="5"/>
  <c r="AB872" i="5"/>
  <c r="AB871" i="5"/>
  <c r="AB870" i="5"/>
  <c r="AB869" i="5"/>
  <c r="AB868" i="5"/>
  <c r="AB867" i="5"/>
  <c r="AB866" i="5"/>
  <c r="AB865" i="5"/>
  <c r="AB864" i="5"/>
  <c r="AB863" i="5"/>
  <c r="AB862" i="5"/>
  <c r="AB861" i="5"/>
  <c r="AB860" i="5"/>
  <c r="AB859" i="5"/>
  <c r="AB858" i="5"/>
  <c r="AB857" i="5"/>
  <c r="AB856" i="5"/>
  <c r="AB855" i="5"/>
  <c r="AB854" i="5"/>
  <c r="AB853" i="5"/>
  <c r="AB852" i="5"/>
  <c r="AB851" i="5"/>
  <c r="AB850" i="5"/>
  <c r="AB849" i="5"/>
  <c r="AB848" i="5"/>
  <c r="AB847" i="5"/>
  <c r="AB846" i="5"/>
  <c r="AB845" i="5"/>
  <c r="AB844" i="5"/>
  <c r="AB843" i="5"/>
  <c r="AB842" i="5"/>
  <c r="AB841" i="5"/>
  <c r="AB840" i="5"/>
  <c r="AB839" i="5"/>
  <c r="AB838" i="5"/>
  <c r="AB837" i="5"/>
  <c r="AB836" i="5"/>
  <c r="AB835" i="5"/>
  <c r="AB834" i="5"/>
  <c r="AB833" i="5"/>
  <c r="AB832" i="5"/>
  <c r="AB831" i="5"/>
  <c r="AB830" i="5"/>
  <c r="AB829" i="5"/>
  <c r="AB828" i="5"/>
  <c r="AB827" i="5"/>
  <c r="AB826" i="5"/>
  <c r="AB825" i="5"/>
  <c r="AB824" i="5"/>
  <c r="AB823" i="5"/>
  <c r="AB822" i="5"/>
  <c r="AB821" i="5"/>
  <c r="AB820" i="5"/>
  <c r="AB819" i="5"/>
  <c r="AB818" i="5"/>
  <c r="AB817" i="5"/>
  <c r="AB816" i="5"/>
  <c r="AB815" i="5"/>
  <c r="AB814" i="5"/>
  <c r="AB813" i="5"/>
  <c r="AB812" i="5"/>
  <c r="AB811" i="5"/>
  <c r="AB810" i="5"/>
  <c r="AB809" i="5"/>
  <c r="AB808" i="5"/>
  <c r="AB807" i="5"/>
  <c r="AB806" i="5"/>
  <c r="AB805" i="5"/>
  <c r="AB804" i="5"/>
  <c r="AB803" i="5"/>
  <c r="AB802" i="5"/>
  <c r="AB801" i="5"/>
  <c r="AB800" i="5"/>
  <c r="AB799" i="5"/>
  <c r="AB798" i="5"/>
  <c r="AB797" i="5"/>
  <c r="AB796" i="5"/>
  <c r="AB795" i="5"/>
  <c r="AB794" i="5"/>
  <c r="AB793" i="5"/>
  <c r="AB792" i="5"/>
  <c r="AB791" i="5"/>
  <c r="AB790" i="5"/>
  <c r="AB789" i="5"/>
  <c r="AB788" i="5"/>
  <c r="AB787" i="5"/>
  <c r="AB786" i="5"/>
  <c r="AB785" i="5"/>
  <c r="AB784" i="5"/>
  <c r="AB783" i="5"/>
  <c r="AB782" i="5"/>
  <c r="AB781" i="5"/>
  <c r="AB780" i="5"/>
  <c r="AB779" i="5"/>
  <c r="AB778" i="5"/>
  <c r="AB777" i="5"/>
  <c r="AB776" i="5"/>
  <c r="AB775" i="5"/>
  <c r="AB774" i="5"/>
  <c r="AB773" i="5"/>
  <c r="AB772" i="5"/>
  <c r="AB771" i="5"/>
  <c r="AB770" i="5"/>
  <c r="AB769" i="5"/>
  <c r="AB768" i="5"/>
  <c r="AB767" i="5"/>
  <c r="AB766" i="5"/>
  <c r="AB765" i="5"/>
  <c r="AB764" i="5"/>
  <c r="AB763" i="5"/>
  <c r="AB762" i="5"/>
  <c r="AB761" i="5"/>
  <c r="AB760" i="5"/>
  <c r="AB759" i="5"/>
  <c r="AB758" i="5"/>
  <c r="AB757" i="5"/>
  <c r="AB756" i="5"/>
  <c r="AB755" i="5"/>
  <c r="AB754" i="5"/>
  <c r="AB753" i="5"/>
  <c r="AB752" i="5"/>
  <c r="AB751" i="5"/>
  <c r="AB750" i="5"/>
  <c r="AB749" i="5"/>
  <c r="AB748" i="5"/>
  <c r="AB747" i="5"/>
  <c r="AB746" i="5"/>
  <c r="AB745" i="5"/>
  <c r="AB744" i="5"/>
  <c r="AB743" i="5"/>
  <c r="AB742" i="5"/>
  <c r="AB741" i="5"/>
  <c r="AB740" i="5"/>
  <c r="AB739" i="5"/>
  <c r="AB738" i="5"/>
  <c r="AB737" i="5"/>
  <c r="AB736" i="5"/>
  <c r="AB735" i="5"/>
  <c r="AB734" i="5"/>
  <c r="AB733" i="5"/>
  <c r="AB732" i="5"/>
  <c r="AB731" i="5"/>
  <c r="AB730" i="5"/>
  <c r="AB729" i="5"/>
  <c r="AB728" i="5"/>
  <c r="AB727" i="5"/>
  <c r="AB726" i="5"/>
  <c r="AB725" i="5"/>
  <c r="AB724" i="5"/>
  <c r="AB723" i="5"/>
  <c r="AB722" i="5"/>
  <c r="AB721" i="5"/>
  <c r="AB720" i="5"/>
  <c r="AB719" i="5"/>
  <c r="AB718" i="5"/>
  <c r="AB717" i="5"/>
  <c r="AB716" i="5"/>
  <c r="AB715" i="5"/>
  <c r="AB714" i="5"/>
  <c r="AB713" i="5"/>
  <c r="AB712" i="5"/>
  <c r="AB711" i="5"/>
  <c r="AB710" i="5"/>
  <c r="AB709" i="5"/>
  <c r="AB708" i="5"/>
  <c r="AB707" i="5"/>
  <c r="AB706" i="5"/>
  <c r="AB705" i="5"/>
  <c r="AB704" i="5"/>
  <c r="AB703" i="5"/>
  <c r="AB702" i="5"/>
  <c r="AB701" i="5"/>
  <c r="AB700" i="5"/>
  <c r="AB699" i="5"/>
  <c r="AB698" i="5"/>
  <c r="AB697" i="5"/>
  <c r="AB696" i="5"/>
  <c r="AB695" i="5"/>
  <c r="AB694" i="5"/>
  <c r="AB693" i="5"/>
  <c r="AB692" i="5"/>
  <c r="AB691" i="5"/>
  <c r="AB690" i="5"/>
  <c r="AB689" i="5"/>
  <c r="AB688" i="5"/>
  <c r="AB687" i="5"/>
  <c r="AB686" i="5"/>
  <c r="AB685" i="5"/>
  <c r="AB684" i="5"/>
  <c r="AB683" i="5"/>
  <c r="AB682" i="5"/>
  <c r="AB681" i="5"/>
  <c r="AB680" i="5"/>
  <c r="AB679" i="5"/>
  <c r="AB678" i="5"/>
  <c r="AB677" i="5"/>
  <c r="AB676" i="5"/>
  <c r="AB675" i="5"/>
  <c r="AB674" i="5"/>
  <c r="AB673" i="5"/>
  <c r="AB672" i="5"/>
  <c r="AB671" i="5"/>
  <c r="AB670" i="5"/>
  <c r="AB669" i="5"/>
  <c r="AB668" i="5"/>
  <c r="AB667" i="5"/>
  <c r="AB666" i="5"/>
  <c r="AB665" i="5"/>
  <c r="AB664" i="5"/>
  <c r="AB663" i="5"/>
  <c r="AB662" i="5"/>
  <c r="AB661" i="5"/>
  <c r="AB660" i="5"/>
  <c r="AB659" i="5"/>
  <c r="AB658" i="5"/>
  <c r="AB657" i="5"/>
  <c r="AB656" i="5"/>
  <c r="AB655" i="5"/>
  <c r="AB654" i="5"/>
  <c r="AB653" i="5"/>
  <c r="AB652" i="5"/>
  <c r="AB651" i="5"/>
  <c r="AB650" i="5"/>
  <c r="AB649" i="5"/>
  <c r="AB648" i="5"/>
  <c r="AB647" i="5"/>
  <c r="AB646" i="5"/>
  <c r="AB645" i="5"/>
  <c r="AB644" i="5"/>
  <c r="AB643" i="5"/>
  <c r="AB642" i="5"/>
  <c r="AB641" i="5"/>
  <c r="AB640" i="5"/>
  <c r="AB639" i="5"/>
  <c r="AB638" i="5"/>
  <c r="AB637" i="5"/>
  <c r="AB636" i="5"/>
  <c r="AB635" i="5"/>
  <c r="AB634" i="5"/>
  <c r="AB633" i="5"/>
  <c r="AB632" i="5"/>
  <c r="AB631" i="5"/>
  <c r="AB630" i="5"/>
  <c r="AB629" i="5"/>
  <c r="AB628" i="5"/>
  <c r="AB627" i="5"/>
  <c r="AB626" i="5"/>
  <c r="AB625" i="5"/>
  <c r="AB624" i="5"/>
  <c r="AB623" i="5"/>
  <c r="AB622" i="5"/>
  <c r="AB621" i="5"/>
  <c r="AB620" i="5"/>
  <c r="AB619" i="5"/>
  <c r="AB618" i="5"/>
  <c r="AB617" i="5"/>
  <c r="AB616" i="5"/>
  <c r="AB615" i="5"/>
  <c r="AB614" i="5"/>
  <c r="AB613" i="5"/>
  <c r="AB612" i="5"/>
  <c r="AB611" i="5"/>
  <c r="AB610" i="5"/>
  <c r="AB609" i="5"/>
  <c r="AB608" i="5"/>
  <c r="AB607" i="5"/>
  <c r="AB606" i="5"/>
  <c r="AB605" i="5"/>
  <c r="AB604" i="5"/>
  <c r="AB603" i="5"/>
  <c r="AB602" i="5"/>
  <c r="AB601" i="5"/>
  <c r="AB600" i="5"/>
  <c r="AB599" i="5"/>
  <c r="AB598" i="5"/>
  <c r="AB597" i="5"/>
  <c r="AB596" i="5"/>
  <c r="AB595" i="5"/>
  <c r="AB594" i="5"/>
  <c r="AB593" i="5"/>
  <c r="AB592" i="5"/>
  <c r="AB591" i="5"/>
  <c r="AB590" i="5"/>
  <c r="AB589" i="5"/>
  <c r="AB588" i="5"/>
  <c r="AB587" i="5"/>
  <c r="AB586" i="5"/>
  <c r="AB585" i="5"/>
  <c r="AB584" i="5"/>
  <c r="AB583" i="5"/>
  <c r="AB582" i="5"/>
  <c r="AB581" i="5"/>
  <c r="AB580" i="5"/>
  <c r="AB579" i="5"/>
  <c r="AB578" i="5"/>
  <c r="AB577" i="5"/>
  <c r="AB576" i="5"/>
  <c r="AB575" i="5"/>
  <c r="AB574" i="5"/>
  <c r="AB573" i="5"/>
  <c r="AB572" i="5"/>
  <c r="AB571" i="5"/>
  <c r="AB570" i="5"/>
  <c r="AB569" i="5"/>
  <c r="AB568" i="5"/>
  <c r="AB567" i="5"/>
  <c r="AB566" i="5"/>
  <c r="AB565" i="5"/>
  <c r="AB564" i="5"/>
  <c r="AB563" i="5"/>
  <c r="AB562" i="5"/>
  <c r="AB561" i="5"/>
  <c r="AB560" i="5"/>
  <c r="AB559" i="5"/>
  <c r="AB558" i="5"/>
  <c r="AB557" i="5"/>
  <c r="AB556" i="5"/>
  <c r="AB555" i="5"/>
  <c r="AB554" i="5"/>
  <c r="AB553" i="5"/>
  <c r="AB552" i="5"/>
  <c r="AB551" i="5"/>
  <c r="AB550" i="5"/>
  <c r="AB549" i="5"/>
  <c r="AB548" i="5"/>
  <c r="AB547" i="5"/>
  <c r="AB546" i="5"/>
  <c r="AB545" i="5"/>
  <c r="AB544" i="5"/>
  <c r="AB543" i="5"/>
  <c r="AB542" i="5"/>
  <c r="AB541" i="5"/>
  <c r="AB540" i="5"/>
  <c r="AB539" i="5"/>
  <c r="AB538" i="5"/>
  <c r="AB537" i="5"/>
  <c r="AB536" i="5"/>
  <c r="AB535" i="5"/>
  <c r="AB534" i="5"/>
  <c r="AB533" i="5"/>
  <c r="AB532" i="5"/>
  <c r="AB531" i="5"/>
  <c r="AB530" i="5"/>
  <c r="AB529" i="5"/>
  <c r="AB528" i="5"/>
  <c r="AB527" i="5"/>
  <c r="AB526" i="5"/>
  <c r="AB525" i="5"/>
  <c r="AB524" i="5"/>
  <c r="AB523" i="5"/>
  <c r="AB522" i="5"/>
  <c r="AB521" i="5"/>
  <c r="AB520" i="5"/>
  <c r="AB519" i="5"/>
  <c r="AB518" i="5"/>
  <c r="AB517" i="5"/>
  <c r="AB516" i="5"/>
  <c r="AB515" i="5"/>
  <c r="AB514" i="5"/>
  <c r="AB513" i="5"/>
  <c r="AB512" i="5"/>
  <c r="AB511" i="5"/>
  <c r="AB510" i="5"/>
  <c r="AB509" i="5"/>
  <c r="AB508" i="5"/>
  <c r="AB507" i="5"/>
  <c r="AB506" i="5"/>
  <c r="AB505" i="5"/>
  <c r="AB504" i="5"/>
  <c r="AB503" i="5"/>
  <c r="AB502" i="5"/>
  <c r="AB501" i="5"/>
  <c r="AB500" i="5"/>
  <c r="AB499" i="5"/>
  <c r="AB498" i="5"/>
  <c r="AB497" i="5"/>
  <c r="AB496" i="5"/>
  <c r="AB495" i="5"/>
  <c r="AB494" i="5"/>
  <c r="AB493" i="5"/>
  <c r="AB492" i="5"/>
  <c r="AB491" i="5"/>
  <c r="AB490" i="5"/>
  <c r="AB489" i="5"/>
  <c r="AB488" i="5"/>
  <c r="AB487" i="5"/>
  <c r="AB486" i="5"/>
  <c r="AB485" i="5"/>
  <c r="AB484" i="5"/>
  <c r="AB483" i="5"/>
  <c r="AB482" i="5"/>
  <c r="AB481" i="5"/>
  <c r="AB480" i="5"/>
  <c r="AB479" i="5"/>
  <c r="AB478" i="5"/>
  <c r="AB477" i="5"/>
  <c r="AB476" i="5"/>
  <c r="AB475" i="5"/>
  <c r="AB474" i="5"/>
  <c r="AB473" i="5"/>
  <c r="AB472" i="5"/>
  <c r="AB471" i="5"/>
  <c r="AB470" i="5"/>
  <c r="AB469" i="5"/>
  <c r="AB468" i="5"/>
  <c r="AB467" i="5"/>
  <c r="AB466" i="5"/>
  <c r="AB465" i="5"/>
  <c r="AB464" i="5"/>
  <c r="AB463" i="5"/>
  <c r="AB462" i="5"/>
  <c r="AB461" i="5"/>
  <c r="AB460" i="5"/>
  <c r="AB459" i="5"/>
  <c r="AB458" i="5"/>
  <c r="AB457" i="5"/>
  <c r="AB456" i="5"/>
  <c r="AB455" i="5"/>
  <c r="AB454" i="5"/>
  <c r="AB453" i="5"/>
  <c r="AB452" i="5"/>
  <c r="AB451" i="5"/>
  <c r="AB450" i="5"/>
  <c r="AB449" i="5"/>
  <c r="AB448" i="5"/>
  <c r="AB447" i="5"/>
  <c r="AB446" i="5"/>
  <c r="AB445" i="5"/>
  <c r="AB444" i="5"/>
  <c r="AB443" i="5"/>
  <c r="AB442" i="5"/>
  <c r="AB441" i="5"/>
  <c r="AB440" i="5"/>
  <c r="AB439" i="5"/>
  <c r="AB438" i="5"/>
  <c r="AB437" i="5"/>
  <c r="AB436" i="5"/>
  <c r="AB435" i="5"/>
  <c r="AB434" i="5"/>
  <c r="AB433" i="5"/>
  <c r="AB432" i="5"/>
  <c r="AB431" i="5"/>
  <c r="AB430" i="5"/>
  <c r="AB429" i="5"/>
  <c r="AB428" i="5"/>
  <c r="AB427" i="5"/>
  <c r="AB426" i="5"/>
  <c r="AB425" i="5"/>
  <c r="AB424" i="5"/>
  <c r="AB423" i="5"/>
  <c r="AB422" i="5"/>
  <c r="AB421" i="5"/>
  <c r="AB420" i="5"/>
  <c r="AB419" i="5"/>
  <c r="AB418" i="5"/>
  <c r="AB417" i="5"/>
  <c r="AB416" i="5"/>
  <c r="AB415" i="5"/>
  <c r="AB414" i="5"/>
  <c r="AB413" i="5"/>
  <c r="AB412" i="5"/>
  <c r="AB411" i="5"/>
  <c r="AB410" i="5"/>
  <c r="AB409" i="5"/>
  <c r="AB408" i="5"/>
  <c r="AB407" i="5"/>
  <c r="AB406" i="5"/>
  <c r="AB405" i="5"/>
  <c r="AB404" i="5"/>
  <c r="AB403" i="5"/>
  <c r="AB402" i="5"/>
  <c r="AB401" i="5"/>
  <c r="AB400" i="5"/>
  <c r="AB399" i="5"/>
  <c r="AB398" i="5"/>
  <c r="AB397" i="5"/>
  <c r="AB396" i="5"/>
  <c r="AB395" i="5"/>
  <c r="AB394" i="5"/>
  <c r="AB393" i="5"/>
  <c r="AB392" i="5"/>
  <c r="AB391" i="5"/>
  <c r="AB390" i="5"/>
  <c r="AB389" i="5"/>
  <c r="AB388" i="5"/>
  <c r="AB387" i="5"/>
  <c r="AB386" i="5"/>
  <c r="AB385" i="5"/>
  <c r="AB384" i="5"/>
  <c r="AB383" i="5"/>
  <c r="AB382" i="5"/>
  <c r="AB381" i="5"/>
  <c r="AB380" i="5"/>
  <c r="AB379" i="5"/>
  <c r="AB378" i="5"/>
  <c r="AB377" i="5"/>
  <c r="AB376" i="5"/>
  <c r="AB375" i="5"/>
  <c r="AB374" i="5"/>
  <c r="AB373" i="5"/>
  <c r="AB372" i="5"/>
  <c r="AB371" i="5"/>
  <c r="AB370" i="5"/>
  <c r="AB369" i="5"/>
  <c r="AB368" i="5"/>
  <c r="AB367" i="5"/>
  <c r="AB366" i="5"/>
  <c r="AB365" i="5"/>
  <c r="AB364" i="5"/>
  <c r="AB363" i="5"/>
  <c r="AB362" i="5"/>
  <c r="AB361" i="5"/>
  <c r="AB360" i="5"/>
  <c r="AB359" i="5"/>
  <c r="AB358" i="5"/>
  <c r="AB357" i="5"/>
  <c r="AB356" i="5"/>
  <c r="AB355" i="5"/>
  <c r="AB354" i="5"/>
  <c r="AB353" i="5"/>
  <c r="AB352" i="5"/>
  <c r="AB351" i="5"/>
  <c r="AB350" i="5"/>
  <c r="AB349" i="5"/>
  <c r="AB348" i="5"/>
  <c r="AB347" i="5"/>
  <c r="AB346" i="5"/>
  <c r="AB345" i="5"/>
  <c r="AB344" i="5"/>
  <c r="AB343" i="5"/>
  <c r="AB342" i="5"/>
  <c r="AB341" i="5"/>
  <c r="AB340" i="5"/>
  <c r="AB339" i="5"/>
  <c r="AB338" i="5"/>
  <c r="AB337" i="5"/>
  <c r="AB336" i="5"/>
  <c r="AB335" i="5"/>
  <c r="AB334" i="5"/>
  <c r="AB333" i="5"/>
  <c r="AB332" i="5"/>
  <c r="AB331" i="5"/>
  <c r="AB330" i="5"/>
  <c r="AB329" i="5"/>
  <c r="AB328" i="5"/>
  <c r="AB327" i="5"/>
  <c r="AB326" i="5"/>
  <c r="AB325" i="5"/>
  <c r="AB324" i="5"/>
  <c r="AB323" i="5"/>
  <c r="AB322" i="5"/>
  <c r="AB321" i="5"/>
  <c r="AB320" i="5"/>
  <c r="AB319" i="5"/>
  <c r="AB318" i="5"/>
  <c r="AB317" i="5"/>
  <c r="AB316" i="5"/>
  <c r="AB315" i="5"/>
  <c r="AB314" i="5"/>
  <c r="AB313" i="5"/>
  <c r="AB312" i="5"/>
  <c r="AB311" i="5"/>
  <c r="AB310" i="5"/>
  <c r="AB309" i="5"/>
  <c r="AB308" i="5"/>
  <c r="AB307" i="5"/>
  <c r="AB306" i="5"/>
  <c r="AB305" i="5"/>
  <c r="AB304" i="5"/>
  <c r="AB303" i="5"/>
  <c r="AB302" i="5"/>
  <c r="AB301" i="5"/>
  <c r="AB300" i="5"/>
  <c r="AB299" i="5"/>
  <c r="AB298" i="5"/>
  <c r="AB297" i="5"/>
  <c r="AB296" i="5"/>
  <c r="AB295" i="5"/>
  <c r="AB294" i="5"/>
  <c r="AB293" i="5"/>
  <c r="AB292" i="5"/>
  <c r="AB291" i="5"/>
  <c r="AB290" i="5"/>
  <c r="AB289" i="5"/>
  <c r="AB288" i="5"/>
  <c r="AB287" i="5"/>
  <c r="AB286" i="5"/>
  <c r="AB285" i="5"/>
  <c r="AB284" i="5"/>
  <c r="AB283" i="5"/>
  <c r="AB282" i="5"/>
  <c r="AB281" i="5"/>
  <c r="AB280" i="5"/>
  <c r="AB279" i="5"/>
  <c r="AB278" i="5"/>
  <c r="AB277" i="5"/>
  <c r="AB276" i="5"/>
  <c r="AB275" i="5"/>
  <c r="AB274" i="5"/>
  <c r="AB273" i="5"/>
  <c r="AB272" i="5"/>
  <c r="AB271" i="5"/>
  <c r="AB270" i="5"/>
  <c r="AB269" i="5"/>
  <c r="AB268" i="5"/>
  <c r="AB267" i="5"/>
  <c r="AB266" i="5"/>
  <c r="AB265" i="5"/>
  <c r="AB264" i="5"/>
  <c r="AB263" i="5"/>
  <c r="AB262" i="5"/>
  <c r="AB261" i="5"/>
  <c r="AB260" i="5"/>
  <c r="AB259" i="5"/>
  <c r="AB258" i="5"/>
  <c r="AB257" i="5"/>
  <c r="AB256" i="5"/>
  <c r="AB255" i="5"/>
  <c r="AB254" i="5"/>
  <c r="AB253" i="5"/>
  <c r="AB252" i="5"/>
  <c r="AB251" i="5"/>
  <c r="AB250" i="5"/>
  <c r="AB249" i="5"/>
  <c r="AB248" i="5"/>
  <c r="AB247" i="5"/>
  <c r="AB246" i="5"/>
  <c r="AB245" i="5"/>
  <c r="AB244" i="5"/>
  <c r="AB243" i="5"/>
  <c r="AB242" i="5"/>
  <c r="AB241" i="5"/>
  <c r="AB240" i="5"/>
  <c r="AB239" i="5"/>
  <c r="AB238" i="5"/>
  <c r="AB237" i="5"/>
  <c r="AB236" i="5"/>
  <c r="AB235" i="5"/>
  <c r="AB234" i="5"/>
  <c r="AB233" i="5"/>
  <c r="AB232" i="5"/>
  <c r="AB231" i="5"/>
  <c r="AB230" i="5"/>
  <c r="AB229" i="5"/>
  <c r="AB228" i="5"/>
  <c r="AB227" i="5"/>
  <c r="AB226" i="5"/>
  <c r="AB225" i="5"/>
  <c r="AB224" i="5"/>
  <c r="AB223" i="5"/>
  <c r="AB222" i="5"/>
  <c r="AB221" i="5"/>
  <c r="AB220" i="5"/>
  <c r="AB219" i="5"/>
  <c r="AB218" i="5"/>
  <c r="AB217" i="5"/>
  <c r="AB216" i="5"/>
  <c r="AB215" i="5"/>
  <c r="AB214" i="5"/>
  <c r="AB213" i="5"/>
  <c r="AB212" i="5"/>
  <c r="AB211" i="5"/>
  <c r="AB210" i="5"/>
  <c r="AB209" i="5"/>
  <c r="AB208" i="5"/>
  <c r="AB207" i="5"/>
  <c r="AB206" i="5"/>
  <c r="AB205" i="5"/>
  <c r="AB204" i="5"/>
  <c r="AB203" i="5"/>
  <c r="AB202" i="5"/>
  <c r="AB201" i="5"/>
  <c r="AB200" i="5"/>
  <c r="AB199" i="5"/>
  <c r="AB198" i="5"/>
  <c r="AB197" i="5"/>
  <c r="AB196" i="5"/>
  <c r="AB195" i="5"/>
  <c r="AB194" i="5"/>
  <c r="AB193" i="5"/>
  <c r="AB192" i="5"/>
  <c r="AB191" i="5"/>
  <c r="AB190" i="5"/>
  <c r="AB189" i="5"/>
  <c r="AB188" i="5"/>
  <c r="AB187" i="5"/>
  <c r="AB186" i="5"/>
  <c r="AB185" i="5"/>
  <c r="AB184" i="5"/>
  <c r="AB183" i="5"/>
  <c r="AB182" i="5"/>
  <c r="AB181" i="5"/>
  <c r="AB180" i="5"/>
  <c r="AB179" i="5"/>
  <c r="AB178" i="5"/>
  <c r="AB177" i="5"/>
  <c r="AB176" i="5"/>
  <c r="AB175" i="5"/>
  <c r="AB174" i="5"/>
  <c r="AB173" i="5"/>
  <c r="AB172" i="5"/>
  <c r="AB171" i="5"/>
  <c r="AB170" i="5"/>
  <c r="AB169" i="5"/>
  <c r="AB168" i="5"/>
  <c r="AB167" i="5"/>
  <c r="AB166" i="5"/>
  <c r="AB165" i="5"/>
  <c r="AB164" i="5"/>
  <c r="AB163" i="5"/>
  <c r="AB162" i="5"/>
  <c r="AB161" i="5"/>
  <c r="AB160" i="5"/>
  <c r="AB159" i="5"/>
  <c r="AB158" i="5"/>
  <c r="AB157" i="5"/>
  <c r="AB156" i="5"/>
  <c r="AB155" i="5"/>
  <c r="AB154" i="5"/>
  <c r="AB153" i="5"/>
  <c r="AB152" i="5"/>
  <c r="AB151" i="5"/>
  <c r="AB150" i="5"/>
  <c r="AB149" i="5"/>
  <c r="AB148" i="5"/>
  <c r="AB147" i="5"/>
  <c r="AB146" i="5"/>
  <c r="AB145" i="5"/>
  <c r="AB144" i="5"/>
  <c r="AB143" i="5"/>
  <c r="AB142" i="5"/>
  <c r="AB141" i="5"/>
  <c r="AB140" i="5"/>
  <c r="AB139" i="5"/>
  <c r="AB138" i="5"/>
  <c r="AB137" i="5"/>
  <c r="AB136" i="5"/>
  <c r="AB135" i="5"/>
  <c r="AB134" i="5"/>
  <c r="AB133" i="5"/>
  <c r="AB132" i="5"/>
  <c r="AB131" i="5"/>
  <c r="AB130" i="5"/>
  <c r="AB129" i="5"/>
  <c r="AB128" i="5"/>
  <c r="AB127" i="5"/>
  <c r="AB126" i="5"/>
  <c r="AB125" i="5"/>
  <c r="AB124" i="5"/>
  <c r="AB123" i="5"/>
  <c r="AB122" i="5"/>
  <c r="AB121" i="5"/>
  <c r="AB120" i="5"/>
  <c r="AB119" i="5"/>
  <c r="AB118" i="5"/>
  <c r="AB117" i="5"/>
  <c r="AB116" i="5"/>
  <c r="AB115" i="5"/>
  <c r="AB114" i="5"/>
  <c r="AB113" i="5"/>
  <c r="AB112" i="5"/>
  <c r="AB111" i="5"/>
  <c r="AB110" i="5"/>
  <c r="AB109" i="5"/>
  <c r="AB108" i="5"/>
  <c r="AB107" i="5"/>
  <c r="AB105" i="5"/>
  <c r="AB104" i="5"/>
  <c r="AB103" i="5"/>
  <c r="AB102" i="5"/>
  <c r="AB101" i="5"/>
  <c r="AB100" i="5"/>
  <c r="AB99" i="5"/>
  <c r="AB98" i="5"/>
  <c r="AB97" i="5"/>
  <c r="AB96" i="5"/>
  <c r="AB95" i="5"/>
  <c r="AB94" i="5"/>
  <c r="AB93" i="5"/>
  <c r="AB92" i="5"/>
  <c r="AB91" i="5"/>
  <c r="AB90" i="5"/>
  <c r="AB89" i="5"/>
  <c r="AB88" i="5"/>
  <c r="AB87" i="5"/>
  <c r="AB86" i="5"/>
  <c r="AB85" i="5"/>
  <c r="AB84" i="5"/>
  <c r="AB83" i="5"/>
  <c r="AB82" i="5"/>
  <c r="AB80" i="5"/>
  <c r="AB79" i="5"/>
  <c r="AB78" i="5"/>
  <c r="AB77" i="5"/>
  <c r="AB76" i="5"/>
  <c r="AB75" i="5"/>
  <c r="AB74" i="5"/>
  <c r="AB73" i="5"/>
  <c r="AB72" i="5"/>
  <c r="AB71" i="5"/>
  <c r="AB70" i="5"/>
  <c r="AB69" i="5"/>
  <c r="AB68" i="5"/>
  <c r="AB67" i="5"/>
  <c r="AB66" i="5"/>
  <c r="AB65" i="5"/>
  <c r="AB64" i="5"/>
  <c r="AB63" i="5"/>
  <c r="AB62" i="5"/>
  <c r="AB61" i="5"/>
  <c r="AB60" i="5"/>
  <c r="AB59" i="5"/>
  <c r="AB58" i="5"/>
  <c r="AB57" i="5"/>
  <c r="AB56" i="5"/>
  <c r="AB55" i="5"/>
  <c r="AB52" i="5"/>
  <c r="AB51" i="5"/>
  <c r="AB50" i="5"/>
  <c r="AB49" i="5"/>
  <c r="AB48" i="5"/>
  <c r="AB47" i="5"/>
  <c r="AB46" i="5"/>
  <c r="AB45" i="5"/>
  <c r="AB44" i="5"/>
  <c r="AB43" i="5"/>
  <c r="AB42" i="5"/>
  <c r="AB41" i="5"/>
  <c r="AB40" i="5"/>
  <c r="AB39" i="5"/>
  <c r="AB38" i="5"/>
  <c r="AB37" i="5"/>
  <c r="AB36" i="5"/>
  <c r="AB35" i="5"/>
  <c r="AB34" i="5"/>
  <c r="AB33" i="5"/>
  <c r="AB32" i="5"/>
  <c r="AB31" i="5"/>
  <c r="AB30" i="5"/>
  <c r="AB29" i="5"/>
  <c r="AB28" i="5"/>
  <c r="AB27" i="5"/>
  <c r="AB26" i="5"/>
  <c r="AB25" i="5"/>
  <c r="AB24" i="5"/>
  <c r="AB23" i="5"/>
  <c r="AB22" i="5"/>
  <c r="AB21" i="5"/>
  <c r="AB20" i="5"/>
  <c r="AB19" i="5"/>
  <c r="AB18" i="5"/>
  <c r="AB17" i="5"/>
  <c r="AB16" i="5"/>
  <c r="AB15" i="5"/>
  <c r="AB14" i="5"/>
  <c r="I1012" i="24"/>
  <c r="G1012" i="24"/>
  <c r="I1011" i="24"/>
  <c r="G1011" i="24"/>
  <c r="I1010" i="24"/>
  <c r="G1010" i="24"/>
  <c r="I1009" i="24"/>
  <c r="G1009" i="24"/>
  <c r="I1008" i="24"/>
  <c r="G1008" i="24"/>
  <c r="I1007" i="24"/>
  <c r="G1007" i="24"/>
  <c r="I1006" i="24"/>
  <c r="G1006" i="24"/>
  <c r="I1005" i="24"/>
  <c r="G1005" i="24"/>
  <c r="I1004" i="24"/>
  <c r="G1004" i="24"/>
  <c r="I1003" i="24"/>
  <c r="G1003" i="24"/>
  <c r="I1002" i="24"/>
  <c r="G1002" i="24"/>
  <c r="I1001" i="24"/>
  <c r="G1001" i="24"/>
  <c r="I1000" i="24"/>
  <c r="G1000" i="24"/>
  <c r="I999" i="24"/>
  <c r="G999" i="24"/>
  <c r="I998" i="24"/>
  <c r="G998" i="24"/>
  <c r="I997" i="24"/>
  <c r="G997" i="24"/>
  <c r="I996" i="24"/>
  <c r="G996" i="24"/>
  <c r="I995" i="24"/>
  <c r="G995" i="24"/>
  <c r="I994" i="24"/>
  <c r="G994" i="24"/>
  <c r="I993" i="24"/>
  <c r="G993" i="24"/>
  <c r="I992" i="24"/>
  <c r="G992" i="24"/>
  <c r="I991" i="24"/>
  <c r="G991" i="24"/>
  <c r="I990" i="24"/>
  <c r="G990" i="24"/>
  <c r="I989" i="24"/>
  <c r="G989" i="24"/>
  <c r="I988" i="24"/>
  <c r="G988" i="24"/>
  <c r="I987" i="24"/>
  <c r="G987" i="24"/>
  <c r="I986" i="24"/>
  <c r="G986" i="24"/>
  <c r="I985" i="24"/>
  <c r="G985" i="24"/>
  <c r="I984" i="24"/>
  <c r="G984" i="24"/>
  <c r="I983" i="24"/>
  <c r="G983" i="24"/>
  <c r="I982" i="24"/>
  <c r="G982" i="24"/>
  <c r="I981" i="24"/>
  <c r="G981" i="24"/>
  <c r="I980" i="24"/>
  <c r="G980" i="24"/>
  <c r="I979" i="24"/>
  <c r="G979" i="24"/>
  <c r="I978" i="24"/>
  <c r="G978" i="24"/>
  <c r="I977" i="24"/>
  <c r="G977" i="24"/>
  <c r="I976" i="24"/>
  <c r="G976" i="24"/>
  <c r="I975" i="24"/>
  <c r="G975" i="24"/>
  <c r="I974" i="24"/>
  <c r="G974" i="24"/>
  <c r="I973" i="24"/>
  <c r="G973" i="24"/>
  <c r="I972" i="24"/>
  <c r="G972" i="24"/>
  <c r="I971" i="24"/>
  <c r="G971" i="24"/>
  <c r="I970" i="24"/>
  <c r="G970" i="24"/>
  <c r="I969" i="24"/>
  <c r="G969" i="24"/>
  <c r="I968" i="24"/>
  <c r="G968" i="24"/>
  <c r="I967" i="24"/>
  <c r="G967" i="24"/>
  <c r="I966" i="24"/>
  <c r="G966" i="24"/>
  <c r="I965" i="24"/>
  <c r="G965" i="24"/>
  <c r="I964" i="24"/>
  <c r="G964" i="24"/>
  <c r="I963" i="24"/>
  <c r="G963" i="24"/>
  <c r="I962" i="24"/>
  <c r="G962" i="24"/>
  <c r="I961" i="24"/>
  <c r="G961" i="24"/>
  <c r="I960" i="24"/>
  <c r="G960" i="24"/>
  <c r="I959" i="24"/>
  <c r="G959" i="24"/>
  <c r="I958" i="24"/>
  <c r="G958" i="24"/>
  <c r="I957" i="24"/>
  <c r="G957" i="24"/>
  <c r="I956" i="24"/>
  <c r="G956" i="24"/>
  <c r="I955" i="24"/>
  <c r="G955" i="24"/>
  <c r="I954" i="24"/>
  <c r="G954" i="24"/>
  <c r="I953" i="24"/>
  <c r="G953" i="24"/>
  <c r="I952" i="24"/>
  <c r="G952" i="24"/>
  <c r="I951" i="24"/>
  <c r="G951" i="24"/>
  <c r="I950" i="24"/>
  <c r="G950" i="24"/>
  <c r="I949" i="24"/>
  <c r="G949" i="24"/>
  <c r="I948" i="24"/>
  <c r="G948" i="24"/>
  <c r="I947" i="24"/>
  <c r="G947" i="24"/>
  <c r="I946" i="24"/>
  <c r="G946" i="24"/>
  <c r="I945" i="24"/>
  <c r="G945" i="24"/>
  <c r="I944" i="24"/>
  <c r="G944" i="24"/>
  <c r="I943" i="24"/>
  <c r="G943" i="24"/>
  <c r="I942" i="24"/>
  <c r="G942" i="24"/>
  <c r="I941" i="24"/>
  <c r="G941" i="24"/>
  <c r="I940" i="24"/>
  <c r="G940" i="24"/>
  <c r="I939" i="24"/>
  <c r="G939" i="24"/>
  <c r="I938" i="24"/>
  <c r="G938" i="24"/>
  <c r="I937" i="24"/>
  <c r="G937" i="24"/>
  <c r="I936" i="24"/>
  <c r="G936" i="24"/>
  <c r="I935" i="24"/>
  <c r="G935" i="24"/>
  <c r="I934" i="24"/>
  <c r="G934" i="24"/>
  <c r="I933" i="24"/>
  <c r="G933" i="24"/>
  <c r="I932" i="24"/>
  <c r="G932" i="24"/>
  <c r="I931" i="24"/>
  <c r="G931" i="24"/>
  <c r="I930" i="24"/>
  <c r="G930" i="24"/>
  <c r="I929" i="24"/>
  <c r="G929" i="24"/>
  <c r="I928" i="24"/>
  <c r="G928" i="24"/>
  <c r="I927" i="24"/>
  <c r="G927" i="24"/>
  <c r="I926" i="24"/>
  <c r="G926" i="24"/>
  <c r="I925" i="24"/>
  <c r="G925" i="24"/>
  <c r="I924" i="24"/>
  <c r="G924" i="24"/>
  <c r="I923" i="24"/>
  <c r="G923" i="24"/>
  <c r="I922" i="24"/>
  <c r="G922" i="24"/>
  <c r="I921" i="24"/>
  <c r="G921" i="24"/>
  <c r="I920" i="24"/>
  <c r="G920" i="24"/>
  <c r="I919" i="24"/>
  <c r="G919" i="24"/>
  <c r="I918" i="24"/>
  <c r="G918" i="24"/>
  <c r="I917" i="24"/>
  <c r="G917" i="24"/>
  <c r="I916" i="24"/>
  <c r="G916" i="24"/>
  <c r="I915" i="24"/>
  <c r="G915" i="24"/>
  <c r="I914" i="24"/>
  <c r="G914" i="24"/>
  <c r="I913" i="24"/>
  <c r="G913" i="24"/>
  <c r="I912" i="24"/>
  <c r="G912" i="24"/>
  <c r="I911" i="24"/>
  <c r="G911" i="24"/>
  <c r="I910" i="24"/>
  <c r="G910" i="24"/>
  <c r="I909" i="24"/>
  <c r="G909" i="24"/>
  <c r="I908" i="24"/>
  <c r="G908" i="24"/>
  <c r="I907" i="24"/>
  <c r="G907" i="24"/>
  <c r="I906" i="24"/>
  <c r="G906" i="24"/>
  <c r="I905" i="24"/>
  <c r="G905" i="24"/>
  <c r="I904" i="24"/>
  <c r="G904" i="24"/>
  <c r="I903" i="24"/>
  <c r="G903" i="24"/>
  <c r="I902" i="24"/>
  <c r="G902" i="24"/>
  <c r="I901" i="24"/>
  <c r="G901" i="24"/>
  <c r="I900" i="24"/>
  <c r="G900" i="24"/>
  <c r="I899" i="24"/>
  <c r="G899" i="24"/>
  <c r="I898" i="24"/>
  <c r="G898" i="24"/>
  <c r="I897" i="24"/>
  <c r="G897" i="24"/>
  <c r="I896" i="24"/>
  <c r="G896" i="24"/>
  <c r="I895" i="24"/>
  <c r="G895" i="24"/>
  <c r="I894" i="24"/>
  <c r="G894" i="24"/>
  <c r="I893" i="24"/>
  <c r="G893" i="24"/>
  <c r="I892" i="24"/>
  <c r="G892" i="24"/>
  <c r="I891" i="24"/>
  <c r="G891" i="24"/>
  <c r="I890" i="24"/>
  <c r="G890" i="24"/>
  <c r="I889" i="24"/>
  <c r="G889" i="24"/>
  <c r="I888" i="24"/>
  <c r="G888" i="24"/>
  <c r="I887" i="24"/>
  <c r="G887" i="24"/>
  <c r="I886" i="24"/>
  <c r="G886" i="24"/>
  <c r="I885" i="24"/>
  <c r="G885" i="24"/>
  <c r="I884" i="24"/>
  <c r="G884" i="24"/>
  <c r="I883" i="24"/>
  <c r="G883" i="24"/>
  <c r="I882" i="24"/>
  <c r="G882" i="24"/>
  <c r="I881" i="24"/>
  <c r="G881" i="24"/>
  <c r="I880" i="24"/>
  <c r="G880" i="24"/>
  <c r="I879" i="24"/>
  <c r="G879" i="24"/>
  <c r="I878" i="24"/>
  <c r="G878" i="24"/>
  <c r="I877" i="24"/>
  <c r="G877" i="24"/>
  <c r="I876" i="24"/>
  <c r="G876" i="24"/>
  <c r="I875" i="24"/>
  <c r="G875" i="24"/>
  <c r="I874" i="24"/>
  <c r="G874" i="24"/>
  <c r="I873" i="24"/>
  <c r="G873" i="24"/>
  <c r="I872" i="24"/>
  <c r="G872" i="24"/>
  <c r="I871" i="24"/>
  <c r="G871" i="24"/>
  <c r="I870" i="24"/>
  <c r="G870" i="24"/>
  <c r="I869" i="24"/>
  <c r="G869" i="24"/>
  <c r="I868" i="24"/>
  <c r="G868" i="24"/>
  <c r="I867" i="24"/>
  <c r="G867" i="24"/>
  <c r="I866" i="24"/>
  <c r="G866" i="24"/>
  <c r="I865" i="24"/>
  <c r="G865" i="24"/>
  <c r="I864" i="24"/>
  <c r="G864" i="24"/>
  <c r="I863" i="24"/>
  <c r="G863" i="24"/>
  <c r="I862" i="24"/>
  <c r="G862" i="24"/>
  <c r="I861" i="24"/>
  <c r="G861" i="24"/>
  <c r="I860" i="24"/>
  <c r="G860" i="24"/>
  <c r="I859" i="24"/>
  <c r="G859" i="24"/>
  <c r="I858" i="24"/>
  <c r="G858" i="24"/>
  <c r="I857" i="24"/>
  <c r="G857" i="24"/>
  <c r="I856" i="24"/>
  <c r="G856" i="24"/>
  <c r="I855" i="24"/>
  <c r="G855" i="24"/>
  <c r="I854" i="24"/>
  <c r="G854" i="24"/>
  <c r="I853" i="24"/>
  <c r="G853" i="24"/>
  <c r="I852" i="24"/>
  <c r="G852" i="24"/>
  <c r="I851" i="24"/>
  <c r="G851" i="24"/>
  <c r="I850" i="24"/>
  <c r="G850" i="24"/>
  <c r="I849" i="24"/>
  <c r="G849" i="24"/>
  <c r="I848" i="24"/>
  <c r="G848" i="24"/>
  <c r="I847" i="24"/>
  <c r="G847" i="24"/>
  <c r="I846" i="24"/>
  <c r="G846" i="24"/>
  <c r="I845" i="24"/>
  <c r="G845" i="24"/>
  <c r="I844" i="24"/>
  <c r="G844" i="24"/>
  <c r="I843" i="24"/>
  <c r="G843" i="24"/>
  <c r="I842" i="24"/>
  <c r="G842" i="24"/>
  <c r="I841" i="24"/>
  <c r="G841" i="24"/>
  <c r="I840" i="24"/>
  <c r="G840" i="24"/>
  <c r="I839" i="24"/>
  <c r="G839" i="24"/>
  <c r="I838" i="24"/>
  <c r="G838" i="24"/>
  <c r="I837" i="24"/>
  <c r="G837" i="24"/>
  <c r="I836" i="24"/>
  <c r="G836" i="24"/>
  <c r="I835" i="24"/>
  <c r="G835" i="24"/>
  <c r="I834" i="24"/>
  <c r="G834" i="24"/>
  <c r="I833" i="24"/>
  <c r="G833" i="24"/>
  <c r="I832" i="24"/>
  <c r="G832" i="24"/>
  <c r="I831" i="24"/>
  <c r="G831" i="24"/>
  <c r="I830" i="24"/>
  <c r="G830" i="24"/>
  <c r="I829" i="24"/>
  <c r="G829" i="24"/>
  <c r="I828" i="24"/>
  <c r="G828" i="24"/>
  <c r="I827" i="24"/>
  <c r="G827" i="24"/>
  <c r="I826" i="24"/>
  <c r="G826" i="24"/>
  <c r="I825" i="24"/>
  <c r="G825" i="24"/>
  <c r="I824" i="24"/>
  <c r="G824" i="24"/>
  <c r="I823" i="24"/>
  <c r="G823" i="24"/>
  <c r="I822" i="24"/>
  <c r="G822" i="24"/>
  <c r="I821" i="24"/>
  <c r="G821" i="24"/>
  <c r="I820" i="24"/>
  <c r="G820" i="24"/>
  <c r="I819" i="24"/>
  <c r="G819" i="24"/>
  <c r="I818" i="24"/>
  <c r="G818" i="24"/>
  <c r="I817" i="24"/>
  <c r="G817" i="24"/>
  <c r="I816" i="24"/>
  <c r="G816" i="24"/>
  <c r="I815" i="24"/>
  <c r="G815" i="24"/>
  <c r="I814" i="24"/>
  <c r="G814" i="24"/>
  <c r="I813" i="24"/>
  <c r="G813" i="24"/>
  <c r="I812" i="24"/>
  <c r="G812" i="24"/>
  <c r="I811" i="24"/>
  <c r="G811" i="24"/>
  <c r="I810" i="24"/>
  <c r="G810" i="24"/>
  <c r="I809" i="24"/>
  <c r="G809" i="24"/>
  <c r="I808" i="24"/>
  <c r="G808" i="24"/>
  <c r="I807" i="24"/>
  <c r="G807" i="24"/>
  <c r="I806" i="24"/>
  <c r="G806" i="24"/>
  <c r="I805" i="24"/>
  <c r="G805" i="24"/>
  <c r="I804" i="24"/>
  <c r="G804" i="24"/>
  <c r="I803" i="24"/>
  <c r="G803" i="24"/>
  <c r="I802" i="24"/>
  <c r="G802" i="24"/>
  <c r="I801" i="24"/>
  <c r="G801" i="24"/>
  <c r="I800" i="24"/>
  <c r="G800" i="24"/>
  <c r="I799" i="24"/>
  <c r="G799" i="24"/>
  <c r="I798" i="24"/>
  <c r="G798" i="24"/>
  <c r="I797" i="24"/>
  <c r="G797" i="24"/>
  <c r="I796" i="24"/>
  <c r="G796" i="24"/>
  <c r="I795" i="24"/>
  <c r="G795" i="24"/>
  <c r="I794" i="24"/>
  <c r="G794" i="24"/>
  <c r="I793" i="24"/>
  <c r="G793" i="24"/>
  <c r="I792" i="24"/>
  <c r="G792" i="24"/>
  <c r="I791" i="24"/>
  <c r="G791" i="24"/>
  <c r="I790" i="24"/>
  <c r="G790" i="24"/>
  <c r="I789" i="24"/>
  <c r="G789" i="24"/>
  <c r="I788" i="24"/>
  <c r="G788" i="24"/>
  <c r="I787" i="24"/>
  <c r="G787" i="24"/>
  <c r="I786" i="24"/>
  <c r="G786" i="24"/>
  <c r="I785" i="24"/>
  <c r="G785" i="24"/>
  <c r="I784" i="24"/>
  <c r="G784" i="24"/>
  <c r="I783" i="24"/>
  <c r="G783" i="24"/>
  <c r="I782" i="24"/>
  <c r="G782" i="24"/>
  <c r="I781" i="24"/>
  <c r="G781" i="24"/>
  <c r="I780" i="24"/>
  <c r="G780" i="24"/>
  <c r="I779" i="24"/>
  <c r="G779" i="24"/>
  <c r="I778" i="24"/>
  <c r="G778" i="24"/>
  <c r="I777" i="24"/>
  <c r="G777" i="24"/>
  <c r="I776" i="24"/>
  <c r="G776" i="24"/>
  <c r="I775" i="24"/>
  <c r="G775" i="24"/>
  <c r="I774" i="24"/>
  <c r="G774" i="24"/>
  <c r="I773" i="24"/>
  <c r="G773" i="24"/>
  <c r="I772" i="24"/>
  <c r="G772" i="24"/>
  <c r="I771" i="24"/>
  <c r="G771" i="24"/>
  <c r="I770" i="24"/>
  <c r="G770" i="24"/>
  <c r="I769" i="24"/>
  <c r="G769" i="24"/>
  <c r="I768" i="24"/>
  <c r="G768" i="24"/>
  <c r="I767" i="24"/>
  <c r="G767" i="24"/>
  <c r="I766" i="24"/>
  <c r="G766" i="24"/>
  <c r="I765" i="24"/>
  <c r="G765" i="24"/>
  <c r="I764" i="24"/>
  <c r="G764" i="24"/>
  <c r="I763" i="24"/>
  <c r="G763" i="24"/>
  <c r="I762" i="24"/>
  <c r="G762" i="24"/>
  <c r="I761" i="24"/>
  <c r="G761" i="24"/>
  <c r="I760" i="24"/>
  <c r="G760" i="24"/>
  <c r="I759" i="24"/>
  <c r="G759" i="24"/>
  <c r="I758" i="24"/>
  <c r="G758" i="24"/>
  <c r="I757" i="24"/>
  <c r="G757" i="24"/>
  <c r="I756" i="24"/>
  <c r="G756" i="24"/>
  <c r="I755" i="24"/>
  <c r="G755" i="24"/>
  <c r="I754" i="24"/>
  <c r="G754" i="24"/>
  <c r="I753" i="24"/>
  <c r="G753" i="24"/>
  <c r="I752" i="24"/>
  <c r="G752" i="24"/>
  <c r="I751" i="24"/>
  <c r="G751" i="24"/>
  <c r="I750" i="24"/>
  <c r="G750" i="24"/>
  <c r="I749" i="24"/>
  <c r="G749" i="24"/>
  <c r="I748" i="24"/>
  <c r="G748" i="24"/>
  <c r="I747" i="24"/>
  <c r="G747" i="24"/>
  <c r="I746" i="24"/>
  <c r="G746" i="24"/>
  <c r="I745" i="24"/>
  <c r="G745" i="24"/>
  <c r="I744" i="24"/>
  <c r="G744" i="24"/>
  <c r="I743" i="24"/>
  <c r="G743" i="24"/>
  <c r="I742" i="24"/>
  <c r="G742" i="24"/>
  <c r="I741" i="24"/>
  <c r="G741" i="24"/>
  <c r="I740" i="24"/>
  <c r="G740" i="24"/>
  <c r="I739" i="24"/>
  <c r="G739" i="24"/>
  <c r="I738" i="24"/>
  <c r="G738" i="24"/>
  <c r="I737" i="24"/>
  <c r="G737" i="24"/>
  <c r="I736" i="24"/>
  <c r="G736" i="24"/>
  <c r="I735" i="24"/>
  <c r="G735" i="24"/>
  <c r="I734" i="24"/>
  <c r="G734" i="24"/>
  <c r="I733" i="24"/>
  <c r="G733" i="24"/>
  <c r="I732" i="24"/>
  <c r="G732" i="24"/>
  <c r="I731" i="24"/>
  <c r="G731" i="24"/>
  <c r="I730" i="24"/>
  <c r="G730" i="24"/>
  <c r="I729" i="24"/>
  <c r="G729" i="24"/>
  <c r="I728" i="24"/>
  <c r="G728" i="24"/>
  <c r="I727" i="24"/>
  <c r="G727" i="24"/>
  <c r="I726" i="24"/>
  <c r="G726" i="24"/>
  <c r="I725" i="24"/>
  <c r="G725" i="24"/>
  <c r="I724" i="24"/>
  <c r="G724" i="24"/>
  <c r="I723" i="24"/>
  <c r="G723" i="24"/>
  <c r="I722" i="24"/>
  <c r="G722" i="24"/>
  <c r="I721" i="24"/>
  <c r="G721" i="24"/>
  <c r="I720" i="24"/>
  <c r="G720" i="24"/>
  <c r="I719" i="24"/>
  <c r="G719" i="24"/>
  <c r="I718" i="24"/>
  <c r="G718" i="24"/>
  <c r="I717" i="24"/>
  <c r="G717" i="24"/>
  <c r="I716" i="24"/>
  <c r="G716" i="24"/>
  <c r="I715" i="24"/>
  <c r="G715" i="24"/>
  <c r="I714" i="24"/>
  <c r="G714" i="24"/>
  <c r="I713" i="24"/>
  <c r="G713" i="24"/>
  <c r="I712" i="24"/>
  <c r="G712" i="24"/>
  <c r="I711" i="24"/>
  <c r="G711" i="24"/>
  <c r="I710" i="24"/>
  <c r="G710" i="24"/>
  <c r="I709" i="24"/>
  <c r="G709" i="24"/>
  <c r="I708" i="24"/>
  <c r="G708" i="24"/>
  <c r="I707" i="24"/>
  <c r="G707" i="24"/>
  <c r="I706" i="24"/>
  <c r="G706" i="24"/>
  <c r="I705" i="24"/>
  <c r="G705" i="24"/>
  <c r="I704" i="24"/>
  <c r="G704" i="24"/>
  <c r="I703" i="24"/>
  <c r="G703" i="24"/>
  <c r="I702" i="24"/>
  <c r="G702" i="24"/>
  <c r="I701" i="24"/>
  <c r="G701" i="24"/>
  <c r="I700" i="24"/>
  <c r="G700" i="24"/>
  <c r="I699" i="24"/>
  <c r="G699" i="24"/>
  <c r="I698" i="24"/>
  <c r="G698" i="24"/>
  <c r="I697" i="24"/>
  <c r="G697" i="24"/>
  <c r="I696" i="24"/>
  <c r="G696" i="24"/>
  <c r="I695" i="24"/>
  <c r="G695" i="24"/>
  <c r="I694" i="24"/>
  <c r="G694" i="24"/>
  <c r="I693" i="24"/>
  <c r="G693" i="24"/>
  <c r="I692" i="24"/>
  <c r="G692" i="24"/>
  <c r="I691" i="24"/>
  <c r="G691" i="24"/>
  <c r="I690" i="24"/>
  <c r="G690" i="24"/>
  <c r="I689" i="24"/>
  <c r="G689" i="24"/>
  <c r="I688" i="24"/>
  <c r="G688" i="24"/>
  <c r="I687" i="24"/>
  <c r="G687" i="24"/>
  <c r="I686" i="24"/>
  <c r="G686" i="24"/>
  <c r="I685" i="24"/>
  <c r="G685" i="24"/>
  <c r="I684" i="24"/>
  <c r="G684" i="24"/>
  <c r="I683" i="24"/>
  <c r="G683" i="24"/>
  <c r="I682" i="24"/>
  <c r="G682" i="24"/>
  <c r="I681" i="24"/>
  <c r="G681" i="24"/>
  <c r="I680" i="24"/>
  <c r="G680" i="24"/>
  <c r="I679" i="24"/>
  <c r="G679" i="24"/>
  <c r="I678" i="24"/>
  <c r="G678" i="24"/>
  <c r="I677" i="24"/>
  <c r="G677" i="24"/>
  <c r="I676" i="24"/>
  <c r="G676" i="24"/>
  <c r="I675" i="24"/>
  <c r="G675" i="24"/>
  <c r="I674" i="24"/>
  <c r="G674" i="24"/>
  <c r="I673" i="24"/>
  <c r="G673" i="24"/>
  <c r="I672" i="24"/>
  <c r="G672" i="24"/>
  <c r="I671" i="24"/>
  <c r="G671" i="24"/>
  <c r="I670" i="24"/>
  <c r="G670" i="24"/>
  <c r="I669" i="24"/>
  <c r="G669" i="24"/>
  <c r="I668" i="24"/>
  <c r="G668" i="24"/>
  <c r="I667" i="24"/>
  <c r="G667" i="24"/>
  <c r="I666" i="24"/>
  <c r="G666" i="24"/>
  <c r="I665" i="24"/>
  <c r="G665" i="24"/>
  <c r="I664" i="24"/>
  <c r="G664" i="24"/>
  <c r="I663" i="24"/>
  <c r="G663" i="24"/>
  <c r="I662" i="24"/>
  <c r="G662" i="24"/>
  <c r="I661" i="24"/>
  <c r="G661" i="24"/>
  <c r="I660" i="24"/>
  <c r="G660" i="24"/>
  <c r="I659" i="24"/>
  <c r="G659" i="24"/>
  <c r="I658" i="24"/>
  <c r="G658" i="24"/>
  <c r="I657" i="24"/>
  <c r="G657" i="24"/>
  <c r="I656" i="24"/>
  <c r="G656" i="24"/>
  <c r="I655" i="24"/>
  <c r="G655" i="24"/>
  <c r="I654" i="24"/>
  <c r="G654" i="24"/>
  <c r="I653" i="24"/>
  <c r="G653" i="24"/>
  <c r="I652" i="24"/>
  <c r="G652" i="24"/>
  <c r="I651" i="24"/>
  <c r="G651" i="24"/>
  <c r="I650" i="24"/>
  <c r="G650" i="24"/>
  <c r="I649" i="24"/>
  <c r="G649" i="24"/>
  <c r="I648" i="24"/>
  <c r="G648" i="24"/>
  <c r="I647" i="24"/>
  <c r="G647" i="24"/>
  <c r="I646" i="24"/>
  <c r="G646" i="24"/>
  <c r="I645" i="24"/>
  <c r="G645" i="24"/>
  <c r="I644" i="24"/>
  <c r="G644" i="24"/>
  <c r="I643" i="24"/>
  <c r="G643" i="24"/>
  <c r="I642" i="24"/>
  <c r="G642" i="24"/>
  <c r="I641" i="24"/>
  <c r="G641" i="24"/>
  <c r="I640" i="24"/>
  <c r="G640" i="24"/>
  <c r="I639" i="24"/>
  <c r="G639" i="24"/>
  <c r="I638" i="24"/>
  <c r="G638" i="24"/>
  <c r="I637" i="24"/>
  <c r="G637" i="24"/>
  <c r="I636" i="24"/>
  <c r="G636" i="24"/>
  <c r="I635" i="24"/>
  <c r="G635" i="24"/>
  <c r="I634" i="24"/>
  <c r="G634" i="24"/>
  <c r="I633" i="24"/>
  <c r="G633" i="24"/>
  <c r="I632" i="24"/>
  <c r="G632" i="24"/>
  <c r="I631" i="24"/>
  <c r="G631" i="24"/>
  <c r="I630" i="24"/>
  <c r="G630" i="24"/>
  <c r="I629" i="24"/>
  <c r="G629" i="24"/>
  <c r="I628" i="24"/>
  <c r="G628" i="24"/>
  <c r="I627" i="24"/>
  <c r="G627" i="24"/>
  <c r="I626" i="24"/>
  <c r="G626" i="24"/>
  <c r="I625" i="24"/>
  <c r="G625" i="24"/>
  <c r="I624" i="24"/>
  <c r="G624" i="24"/>
  <c r="I623" i="24"/>
  <c r="G623" i="24"/>
  <c r="I622" i="24"/>
  <c r="G622" i="24"/>
  <c r="I621" i="24"/>
  <c r="G621" i="24"/>
  <c r="I620" i="24"/>
  <c r="G620" i="24"/>
  <c r="I619" i="24"/>
  <c r="G619" i="24"/>
  <c r="I618" i="24"/>
  <c r="G618" i="24"/>
  <c r="I617" i="24"/>
  <c r="G617" i="24"/>
  <c r="I616" i="24"/>
  <c r="G616" i="24"/>
  <c r="I615" i="24"/>
  <c r="G615" i="24"/>
  <c r="I614" i="24"/>
  <c r="G614" i="24"/>
  <c r="I613" i="24"/>
  <c r="G613" i="24"/>
  <c r="I612" i="24"/>
  <c r="G612" i="24"/>
  <c r="I611" i="24"/>
  <c r="G611" i="24"/>
  <c r="I610" i="24"/>
  <c r="G610" i="24"/>
  <c r="I609" i="24"/>
  <c r="G609" i="24"/>
  <c r="I608" i="24"/>
  <c r="G608" i="24"/>
  <c r="I607" i="24"/>
  <c r="G607" i="24"/>
  <c r="I606" i="24"/>
  <c r="G606" i="24"/>
  <c r="I605" i="24"/>
  <c r="G605" i="24"/>
  <c r="I604" i="24"/>
  <c r="G604" i="24"/>
  <c r="I603" i="24"/>
  <c r="G603" i="24"/>
  <c r="I602" i="24"/>
  <c r="G602" i="24"/>
  <c r="I601" i="24"/>
  <c r="G601" i="24"/>
  <c r="I600" i="24"/>
  <c r="G600" i="24"/>
  <c r="I599" i="24"/>
  <c r="G599" i="24"/>
  <c r="I598" i="24"/>
  <c r="G598" i="24"/>
  <c r="I597" i="24"/>
  <c r="G597" i="24"/>
  <c r="I596" i="24"/>
  <c r="G596" i="24"/>
  <c r="I595" i="24"/>
  <c r="G595" i="24"/>
  <c r="I594" i="24"/>
  <c r="G594" i="24"/>
  <c r="I593" i="24"/>
  <c r="G593" i="24"/>
  <c r="I592" i="24"/>
  <c r="G592" i="24"/>
  <c r="I591" i="24"/>
  <c r="G591" i="24"/>
  <c r="I590" i="24"/>
  <c r="G590" i="24"/>
  <c r="I589" i="24"/>
  <c r="G589" i="24"/>
  <c r="I588" i="24"/>
  <c r="G588" i="24"/>
  <c r="I587" i="24"/>
  <c r="G587" i="24"/>
  <c r="I586" i="24"/>
  <c r="G586" i="24"/>
  <c r="I585" i="24"/>
  <c r="G585" i="24"/>
  <c r="I584" i="24"/>
  <c r="G584" i="24"/>
  <c r="I583" i="24"/>
  <c r="G583" i="24"/>
  <c r="I582" i="24"/>
  <c r="G582" i="24"/>
  <c r="I581" i="24"/>
  <c r="G581" i="24"/>
  <c r="I580" i="24"/>
  <c r="G580" i="24"/>
  <c r="I579" i="24"/>
  <c r="G579" i="24"/>
  <c r="I578" i="24"/>
  <c r="G578" i="24"/>
  <c r="I577" i="24"/>
  <c r="G577" i="24"/>
  <c r="I576" i="24"/>
  <c r="G576" i="24"/>
  <c r="I575" i="24"/>
  <c r="G575" i="24"/>
  <c r="I574" i="24"/>
  <c r="G574" i="24"/>
  <c r="I573" i="24"/>
  <c r="G573" i="24"/>
  <c r="I572" i="24"/>
  <c r="G572" i="24"/>
  <c r="I571" i="24"/>
  <c r="G571" i="24"/>
  <c r="I570" i="24"/>
  <c r="G570" i="24"/>
  <c r="I569" i="24"/>
  <c r="G569" i="24"/>
  <c r="I568" i="24"/>
  <c r="G568" i="24"/>
  <c r="I567" i="24"/>
  <c r="G567" i="24"/>
  <c r="I566" i="24"/>
  <c r="G566" i="24"/>
  <c r="I565" i="24"/>
  <c r="G565" i="24"/>
  <c r="I564" i="24"/>
  <c r="G564" i="24"/>
  <c r="I563" i="24"/>
  <c r="G563" i="24"/>
  <c r="I562" i="24"/>
  <c r="G562" i="24"/>
  <c r="I561" i="24"/>
  <c r="G561" i="24"/>
  <c r="I560" i="24"/>
  <c r="G560" i="24"/>
  <c r="I559" i="24"/>
  <c r="G559" i="24"/>
  <c r="I558" i="24"/>
  <c r="G558" i="24"/>
  <c r="I557" i="24"/>
  <c r="G557" i="24"/>
  <c r="I556" i="24"/>
  <c r="G556" i="24"/>
  <c r="I555" i="24"/>
  <c r="G555" i="24"/>
  <c r="I554" i="24"/>
  <c r="G554" i="24"/>
  <c r="I553" i="24"/>
  <c r="G553" i="24"/>
  <c r="I552" i="24"/>
  <c r="G552" i="24"/>
  <c r="I551" i="24"/>
  <c r="G551" i="24"/>
  <c r="I550" i="24"/>
  <c r="G550" i="24"/>
  <c r="I549" i="24"/>
  <c r="G549" i="24"/>
  <c r="I548" i="24"/>
  <c r="G548" i="24"/>
  <c r="I547" i="24"/>
  <c r="G547" i="24"/>
  <c r="I546" i="24"/>
  <c r="G546" i="24"/>
  <c r="I545" i="24"/>
  <c r="G545" i="24"/>
  <c r="I544" i="24"/>
  <c r="G544" i="24"/>
  <c r="I543" i="24"/>
  <c r="G543" i="24"/>
  <c r="I542" i="24"/>
  <c r="G542" i="24"/>
  <c r="I541" i="24"/>
  <c r="G541" i="24"/>
  <c r="I540" i="24"/>
  <c r="G540" i="24"/>
  <c r="I539" i="24"/>
  <c r="G539" i="24"/>
  <c r="I538" i="24"/>
  <c r="G538" i="24"/>
  <c r="I537" i="24"/>
  <c r="G537" i="24"/>
  <c r="I536" i="24"/>
  <c r="G536" i="24"/>
  <c r="I535" i="24"/>
  <c r="G535" i="24"/>
  <c r="I534" i="24"/>
  <c r="G534" i="24"/>
  <c r="I533" i="24"/>
  <c r="G533" i="24"/>
  <c r="I532" i="24"/>
  <c r="G532" i="24"/>
  <c r="I531" i="24"/>
  <c r="G531" i="24"/>
  <c r="I530" i="24"/>
  <c r="G530" i="24"/>
  <c r="I529" i="24"/>
  <c r="G529" i="24"/>
  <c r="I528" i="24"/>
  <c r="G528" i="24"/>
  <c r="I527" i="24"/>
  <c r="G527" i="24"/>
  <c r="I526" i="24"/>
  <c r="G526" i="24"/>
  <c r="I525" i="24"/>
  <c r="G525" i="24"/>
  <c r="I524" i="24"/>
  <c r="G524" i="24"/>
  <c r="I523" i="24"/>
  <c r="G523" i="24"/>
  <c r="I522" i="24"/>
  <c r="G522" i="24"/>
  <c r="I521" i="24"/>
  <c r="G521" i="24"/>
  <c r="I520" i="24"/>
  <c r="G520" i="24"/>
  <c r="I519" i="24"/>
  <c r="G519" i="24"/>
  <c r="I518" i="24"/>
  <c r="G518" i="24"/>
  <c r="I517" i="24"/>
  <c r="G517" i="24"/>
  <c r="I516" i="24"/>
  <c r="G516" i="24"/>
  <c r="I515" i="24"/>
  <c r="G515" i="24"/>
  <c r="I514" i="24"/>
  <c r="G514" i="24"/>
  <c r="I513" i="24"/>
  <c r="G513" i="24"/>
  <c r="I512" i="24"/>
  <c r="G512" i="24"/>
  <c r="I511" i="24"/>
  <c r="G511" i="24"/>
  <c r="I510" i="24"/>
  <c r="G510" i="24"/>
  <c r="I509" i="24"/>
  <c r="G509" i="24"/>
  <c r="I508" i="24"/>
  <c r="G508" i="24"/>
  <c r="I507" i="24"/>
  <c r="G507" i="24"/>
  <c r="I506" i="24"/>
  <c r="G506" i="24"/>
  <c r="I505" i="24"/>
  <c r="G505" i="24"/>
  <c r="I504" i="24"/>
  <c r="G504" i="24"/>
  <c r="I503" i="24"/>
  <c r="G503" i="24"/>
  <c r="I502" i="24"/>
  <c r="G502" i="24"/>
  <c r="I501" i="24"/>
  <c r="G501" i="24"/>
  <c r="I500" i="24"/>
  <c r="G500" i="24"/>
  <c r="I499" i="24"/>
  <c r="G499" i="24"/>
  <c r="I498" i="24"/>
  <c r="G498" i="24"/>
  <c r="I497" i="24"/>
  <c r="G497" i="24"/>
  <c r="I496" i="24"/>
  <c r="G496" i="24"/>
  <c r="I495" i="24"/>
  <c r="G495" i="24"/>
  <c r="I494" i="24"/>
  <c r="G494" i="24"/>
  <c r="I493" i="24"/>
  <c r="G493" i="24"/>
  <c r="I492" i="24"/>
  <c r="G492" i="24"/>
  <c r="I491" i="24"/>
  <c r="G491" i="24"/>
  <c r="I490" i="24"/>
  <c r="G490" i="24"/>
  <c r="I489" i="24"/>
  <c r="G489" i="24"/>
  <c r="I488" i="24"/>
  <c r="G488" i="24"/>
  <c r="I487" i="24"/>
  <c r="G487" i="24"/>
  <c r="I486" i="24"/>
  <c r="G486" i="24"/>
  <c r="I485" i="24"/>
  <c r="G485" i="24"/>
  <c r="I484" i="24"/>
  <c r="G484" i="24"/>
  <c r="I483" i="24"/>
  <c r="G483" i="24"/>
  <c r="I482" i="24"/>
  <c r="G482" i="24"/>
  <c r="I481" i="24"/>
  <c r="G481" i="24"/>
  <c r="I480" i="24"/>
  <c r="G480" i="24"/>
  <c r="I479" i="24"/>
  <c r="G479" i="24"/>
  <c r="I478" i="24"/>
  <c r="G478" i="24"/>
  <c r="I477" i="24"/>
  <c r="G477" i="24"/>
  <c r="I476" i="24"/>
  <c r="G476" i="24"/>
  <c r="I475" i="24"/>
  <c r="G475" i="24"/>
  <c r="I474" i="24"/>
  <c r="G474" i="24"/>
  <c r="I473" i="24"/>
  <c r="G473" i="24"/>
  <c r="I472" i="24"/>
  <c r="G472" i="24"/>
  <c r="I471" i="24"/>
  <c r="G471" i="24"/>
  <c r="I470" i="24"/>
  <c r="G470" i="24"/>
  <c r="I469" i="24"/>
  <c r="G469" i="24"/>
  <c r="I468" i="24"/>
  <c r="G468" i="24"/>
  <c r="I467" i="24"/>
  <c r="G467" i="24"/>
  <c r="I466" i="24"/>
  <c r="G466" i="24"/>
  <c r="I465" i="24"/>
  <c r="G465" i="24"/>
  <c r="I464" i="24"/>
  <c r="G464" i="24"/>
  <c r="I463" i="24"/>
  <c r="G463" i="24"/>
  <c r="I462" i="24"/>
  <c r="G462" i="24"/>
  <c r="I461" i="24"/>
  <c r="G461" i="24"/>
  <c r="I460" i="24"/>
  <c r="G460" i="24"/>
  <c r="I459" i="24"/>
  <c r="G459" i="24"/>
  <c r="I458" i="24"/>
  <c r="G458" i="24"/>
  <c r="I457" i="24"/>
  <c r="G457" i="24"/>
  <c r="I456" i="24"/>
  <c r="G456" i="24"/>
  <c r="I455" i="24"/>
  <c r="G455" i="24"/>
  <c r="I454" i="24"/>
  <c r="G454" i="24"/>
  <c r="I453" i="24"/>
  <c r="G453" i="24"/>
  <c r="I452" i="24"/>
  <c r="G452" i="24"/>
  <c r="I451" i="24"/>
  <c r="G451" i="24"/>
  <c r="I450" i="24"/>
  <c r="G450" i="24"/>
  <c r="I449" i="24"/>
  <c r="G449" i="24"/>
  <c r="I448" i="24"/>
  <c r="G448" i="24"/>
  <c r="I447" i="24"/>
  <c r="G447" i="24"/>
  <c r="I446" i="24"/>
  <c r="G446" i="24"/>
  <c r="I445" i="24"/>
  <c r="G445" i="24"/>
  <c r="I444" i="24"/>
  <c r="G444" i="24"/>
  <c r="I443" i="24"/>
  <c r="G443" i="24"/>
  <c r="I442" i="24"/>
  <c r="G442" i="24"/>
  <c r="I441" i="24"/>
  <c r="G441" i="24"/>
  <c r="I440" i="24"/>
  <c r="G440" i="24"/>
  <c r="I439" i="24"/>
  <c r="G439" i="24"/>
  <c r="I438" i="24"/>
  <c r="G438" i="24"/>
  <c r="I437" i="24"/>
  <c r="G437" i="24"/>
  <c r="I436" i="24"/>
  <c r="G436" i="24"/>
  <c r="I435" i="24"/>
  <c r="G435" i="24"/>
  <c r="I434" i="24"/>
  <c r="G434" i="24"/>
  <c r="I433" i="24"/>
  <c r="G433" i="24"/>
  <c r="I432" i="24"/>
  <c r="G432" i="24"/>
  <c r="I431" i="24"/>
  <c r="G431" i="24"/>
  <c r="I430" i="24"/>
  <c r="G430" i="24"/>
  <c r="I429" i="24"/>
  <c r="G429" i="24"/>
  <c r="I428" i="24"/>
  <c r="G428" i="24"/>
  <c r="I427" i="24"/>
  <c r="G427" i="24"/>
  <c r="I426" i="24"/>
  <c r="G426" i="24"/>
  <c r="I425" i="24"/>
  <c r="G425" i="24"/>
  <c r="I424" i="24"/>
  <c r="G424" i="24"/>
  <c r="I423" i="24"/>
  <c r="G423" i="24"/>
  <c r="I422" i="24"/>
  <c r="G422" i="24"/>
  <c r="I421" i="24"/>
  <c r="G421" i="24"/>
  <c r="I420" i="24"/>
  <c r="G420" i="24"/>
  <c r="I419" i="24"/>
  <c r="G419" i="24"/>
  <c r="I418" i="24"/>
  <c r="G418" i="24"/>
  <c r="I417" i="24"/>
  <c r="G417" i="24"/>
  <c r="I416" i="24"/>
  <c r="G416" i="24"/>
  <c r="I415" i="24"/>
  <c r="G415" i="24"/>
  <c r="I414" i="24"/>
  <c r="G414" i="24"/>
  <c r="I413" i="24"/>
  <c r="G413" i="24"/>
  <c r="I412" i="24"/>
  <c r="G412" i="24"/>
  <c r="I411" i="24"/>
  <c r="G411" i="24"/>
  <c r="I410" i="24"/>
  <c r="G410" i="24"/>
  <c r="I409" i="24"/>
  <c r="G409" i="24"/>
  <c r="I408" i="24"/>
  <c r="G408" i="24"/>
  <c r="I407" i="24"/>
  <c r="G407" i="24"/>
  <c r="I406" i="24"/>
  <c r="G406" i="24"/>
  <c r="I405" i="24"/>
  <c r="G405" i="24"/>
  <c r="I404" i="24"/>
  <c r="G404" i="24"/>
  <c r="I403" i="24"/>
  <c r="G403" i="24"/>
  <c r="I402" i="24"/>
  <c r="G402" i="24"/>
  <c r="I401" i="24"/>
  <c r="G401" i="24"/>
  <c r="I400" i="24"/>
  <c r="G400" i="24"/>
  <c r="I399" i="24"/>
  <c r="G399" i="24"/>
  <c r="I398" i="24"/>
  <c r="G398" i="24"/>
  <c r="I397" i="24"/>
  <c r="G397" i="24"/>
  <c r="I396" i="24"/>
  <c r="G396" i="24"/>
  <c r="I395" i="24"/>
  <c r="G395" i="24"/>
  <c r="I394" i="24"/>
  <c r="G394" i="24"/>
  <c r="I393" i="24"/>
  <c r="G393" i="24"/>
  <c r="I392" i="24"/>
  <c r="G392" i="24"/>
  <c r="I391" i="24"/>
  <c r="G391" i="24"/>
  <c r="I390" i="24"/>
  <c r="G390" i="24"/>
  <c r="I389" i="24"/>
  <c r="G389" i="24"/>
  <c r="I388" i="24"/>
  <c r="G388" i="24"/>
  <c r="I387" i="24"/>
  <c r="G387" i="24"/>
  <c r="I386" i="24"/>
  <c r="G386" i="24"/>
  <c r="I385" i="24"/>
  <c r="G385" i="24"/>
  <c r="I384" i="24"/>
  <c r="G384" i="24"/>
  <c r="I383" i="24"/>
  <c r="G383" i="24"/>
  <c r="I382" i="24"/>
  <c r="G382" i="24"/>
  <c r="I381" i="24"/>
  <c r="G381" i="24"/>
  <c r="I380" i="24"/>
  <c r="G380" i="24"/>
  <c r="I379" i="24"/>
  <c r="G379" i="24"/>
  <c r="I378" i="24"/>
  <c r="G378" i="24"/>
  <c r="I377" i="24"/>
  <c r="G377" i="24"/>
  <c r="I376" i="24"/>
  <c r="G376" i="24"/>
  <c r="I375" i="24"/>
  <c r="G375" i="24"/>
  <c r="I374" i="24"/>
  <c r="G374" i="24"/>
  <c r="I373" i="24"/>
  <c r="G373" i="24"/>
  <c r="I372" i="24"/>
  <c r="G372" i="24"/>
  <c r="I371" i="24"/>
  <c r="G371" i="24"/>
  <c r="I370" i="24"/>
  <c r="G370" i="24"/>
  <c r="I369" i="24"/>
  <c r="G369" i="24"/>
  <c r="I368" i="24"/>
  <c r="G368" i="24"/>
  <c r="I367" i="24"/>
  <c r="G367" i="24"/>
  <c r="I366" i="24"/>
  <c r="G366" i="24"/>
  <c r="I365" i="24"/>
  <c r="G365" i="24"/>
  <c r="I364" i="24"/>
  <c r="G364" i="24"/>
  <c r="I363" i="24"/>
  <c r="G363" i="24"/>
  <c r="I362" i="24"/>
  <c r="G362" i="24"/>
  <c r="I361" i="24"/>
  <c r="G361" i="24"/>
  <c r="I360" i="24"/>
  <c r="G360" i="24"/>
  <c r="I359" i="24"/>
  <c r="G359" i="24"/>
  <c r="I358" i="24"/>
  <c r="G358" i="24"/>
  <c r="I357" i="24"/>
  <c r="G357" i="24"/>
  <c r="I356" i="24"/>
  <c r="G356" i="24"/>
  <c r="I355" i="24"/>
  <c r="G355" i="24"/>
  <c r="I354" i="24"/>
  <c r="G354" i="24"/>
  <c r="I353" i="24"/>
  <c r="G353" i="24"/>
  <c r="I352" i="24"/>
  <c r="G352" i="24"/>
  <c r="I351" i="24"/>
  <c r="G351" i="24"/>
  <c r="I350" i="24"/>
  <c r="G350" i="24"/>
  <c r="I349" i="24"/>
  <c r="G349" i="24"/>
  <c r="I348" i="24"/>
  <c r="G348" i="24"/>
  <c r="I347" i="24"/>
  <c r="G347" i="24"/>
  <c r="I346" i="24"/>
  <c r="G346" i="24"/>
  <c r="I345" i="24"/>
  <c r="G345" i="24"/>
  <c r="I344" i="24"/>
  <c r="G344" i="24"/>
  <c r="I343" i="24"/>
  <c r="G343" i="24"/>
  <c r="I342" i="24"/>
  <c r="G342" i="24"/>
  <c r="I341" i="24"/>
  <c r="G341" i="24"/>
  <c r="I340" i="24"/>
  <c r="G340" i="24"/>
  <c r="I339" i="24"/>
  <c r="G339" i="24"/>
  <c r="I338" i="24"/>
  <c r="G338" i="24"/>
  <c r="I337" i="24"/>
  <c r="G337" i="24"/>
  <c r="I336" i="24"/>
  <c r="G336" i="24"/>
  <c r="I335" i="24"/>
  <c r="G335" i="24"/>
  <c r="I334" i="24"/>
  <c r="G334" i="24"/>
  <c r="I333" i="24"/>
  <c r="G333" i="24"/>
  <c r="I332" i="24"/>
  <c r="G332" i="24"/>
  <c r="I331" i="24"/>
  <c r="G331" i="24"/>
  <c r="I330" i="24"/>
  <c r="G330" i="24"/>
  <c r="I329" i="24"/>
  <c r="G329" i="24"/>
  <c r="I328" i="24"/>
  <c r="G328" i="24"/>
  <c r="I327" i="24"/>
  <c r="G327" i="24"/>
  <c r="I326" i="24"/>
  <c r="G326" i="24"/>
  <c r="I325" i="24"/>
  <c r="G325" i="24"/>
  <c r="I324" i="24"/>
  <c r="G324" i="24"/>
  <c r="I323" i="24"/>
  <c r="G323" i="24"/>
  <c r="I322" i="24"/>
  <c r="G322" i="24"/>
  <c r="I321" i="24"/>
  <c r="G321" i="24"/>
  <c r="I320" i="24"/>
  <c r="G320" i="24"/>
  <c r="I319" i="24"/>
  <c r="G319" i="24"/>
  <c r="I318" i="24"/>
  <c r="G318" i="24"/>
  <c r="I317" i="24"/>
  <c r="G317" i="24"/>
  <c r="I316" i="24"/>
  <c r="G316" i="24"/>
  <c r="I315" i="24"/>
  <c r="G315" i="24"/>
  <c r="I314" i="24"/>
  <c r="G314" i="24"/>
  <c r="I313" i="24"/>
  <c r="G313" i="24"/>
  <c r="I312" i="24"/>
  <c r="G312" i="24"/>
  <c r="I311" i="24"/>
  <c r="G311" i="24"/>
  <c r="I310" i="24"/>
  <c r="G310" i="24"/>
  <c r="I309" i="24"/>
  <c r="G309" i="24"/>
  <c r="I308" i="24"/>
  <c r="G308" i="24"/>
  <c r="I307" i="24"/>
  <c r="G307" i="24"/>
  <c r="I306" i="24"/>
  <c r="G306" i="24"/>
  <c r="I305" i="24"/>
  <c r="G305" i="24"/>
  <c r="I304" i="24"/>
  <c r="G304" i="24"/>
  <c r="I303" i="24"/>
  <c r="G303" i="24"/>
  <c r="I302" i="24"/>
  <c r="G302" i="24"/>
  <c r="I301" i="24"/>
  <c r="G301" i="24"/>
  <c r="I300" i="24"/>
  <c r="G300" i="24"/>
  <c r="I299" i="24"/>
  <c r="G299" i="24"/>
  <c r="I298" i="24"/>
  <c r="G298" i="24"/>
  <c r="I297" i="24"/>
  <c r="G297" i="24"/>
  <c r="I296" i="24"/>
  <c r="G296" i="24"/>
  <c r="I295" i="24"/>
  <c r="G295" i="24"/>
  <c r="I294" i="24"/>
  <c r="G294" i="24"/>
  <c r="I293" i="24"/>
  <c r="G293" i="24"/>
  <c r="I292" i="24"/>
  <c r="G292" i="24"/>
  <c r="I291" i="24"/>
  <c r="G291" i="24"/>
  <c r="I290" i="24"/>
  <c r="G290" i="24"/>
  <c r="I289" i="24"/>
  <c r="G289" i="24"/>
  <c r="I288" i="24"/>
  <c r="G288" i="24"/>
  <c r="I287" i="24"/>
  <c r="G287" i="24"/>
  <c r="I286" i="24"/>
  <c r="G286" i="24"/>
  <c r="I285" i="24"/>
  <c r="G285" i="24"/>
  <c r="I284" i="24"/>
  <c r="G284" i="24"/>
  <c r="I283" i="24"/>
  <c r="G283" i="24"/>
  <c r="I282" i="24"/>
  <c r="G282" i="24"/>
  <c r="I281" i="24"/>
  <c r="G281" i="24"/>
  <c r="I280" i="24"/>
  <c r="G280" i="24"/>
  <c r="I279" i="24"/>
  <c r="G279" i="24"/>
  <c r="I278" i="24"/>
  <c r="G278" i="24"/>
  <c r="I277" i="24"/>
  <c r="G277" i="24"/>
  <c r="I276" i="24"/>
  <c r="G276" i="24"/>
  <c r="I275" i="24"/>
  <c r="G275" i="24"/>
  <c r="I274" i="24"/>
  <c r="G274" i="24"/>
  <c r="I273" i="24"/>
  <c r="G273" i="24"/>
  <c r="I272" i="24"/>
  <c r="G272" i="24"/>
  <c r="I271" i="24"/>
  <c r="G271" i="24"/>
  <c r="I270" i="24"/>
  <c r="G270" i="24"/>
  <c r="I269" i="24"/>
  <c r="G269" i="24"/>
  <c r="I268" i="24"/>
  <c r="G268" i="24"/>
  <c r="I267" i="24"/>
  <c r="G267" i="24"/>
  <c r="I266" i="24"/>
  <c r="G266" i="24"/>
  <c r="I265" i="24"/>
  <c r="G265" i="24"/>
  <c r="I264" i="24"/>
  <c r="G264" i="24"/>
  <c r="I263" i="24"/>
  <c r="G263" i="24"/>
  <c r="I262" i="24"/>
  <c r="G262" i="24"/>
  <c r="I261" i="24"/>
  <c r="G261" i="24"/>
  <c r="I260" i="24"/>
  <c r="G260" i="24"/>
  <c r="I259" i="24"/>
  <c r="G259" i="24"/>
  <c r="I258" i="24"/>
  <c r="G258" i="24"/>
  <c r="I257" i="24"/>
  <c r="G257" i="24"/>
  <c r="I256" i="24"/>
  <c r="G256" i="24"/>
  <c r="I255" i="24"/>
  <c r="G255" i="24"/>
  <c r="I254" i="24"/>
  <c r="G254" i="24"/>
  <c r="I253" i="24"/>
  <c r="G253" i="24"/>
  <c r="I252" i="24"/>
  <c r="G252" i="24"/>
  <c r="I251" i="24"/>
  <c r="G251" i="24"/>
  <c r="I250" i="24"/>
  <c r="G250" i="24"/>
  <c r="I249" i="24"/>
  <c r="G249" i="24"/>
  <c r="I248" i="24"/>
  <c r="G248" i="24"/>
  <c r="I247" i="24"/>
  <c r="G247" i="24"/>
  <c r="I246" i="24"/>
  <c r="G246" i="24"/>
  <c r="I245" i="24"/>
  <c r="G245" i="24"/>
  <c r="I244" i="24"/>
  <c r="G244" i="24"/>
  <c r="I243" i="24"/>
  <c r="G243" i="24"/>
  <c r="I242" i="24"/>
  <c r="G242" i="24"/>
  <c r="I241" i="24"/>
  <c r="G241" i="24"/>
  <c r="I240" i="24"/>
  <c r="G240" i="24"/>
  <c r="I239" i="24"/>
  <c r="G239" i="24"/>
  <c r="I238" i="24"/>
  <c r="G238" i="24"/>
  <c r="I237" i="24"/>
  <c r="G237" i="24"/>
  <c r="I236" i="24"/>
  <c r="G236" i="24"/>
  <c r="I235" i="24"/>
  <c r="G235" i="24"/>
  <c r="I234" i="24"/>
  <c r="G234" i="24"/>
  <c r="I233" i="24"/>
  <c r="G233" i="24"/>
  <c r="I232" i="24"/>
  <c r="G232" i="24"/>
  <c r="I231" i="24"/>
  <c r="G231" i="24"/>
  <c r="I230" i="24"/>
  <c r="G230" i="24"/>
  <c r="I229" i="24"/>
  <c r="G229" i="24"/>
  <c r="I228" i="24"/>
  <c r="G228" i="24"/>
  <c r="I227" i="24"/>
  <c r="G227" i="24"/>
  <c r="I226" i="24"/>
  <c r="G226" i="24"/>
  <c r="I225" i="24"/>
  <c r="G225" i="24"/>
  <c r="I224" i="24"/>
  <c r="G224" i="24"/>
  <c r="I223" i="24"/>
  <c r="G223" i="24"/>
  <c r="I222" i="24"/>
  <c r="G222" i="24"/>
  <c r="I221" i="24"/>
  <c r="G221" i="24"/>
  <c r="I220" i="24"/>
  <c r="G220" i="24"/>
  <c r="I219" i="24"/>
  <c r="G219" i="24"/>
  <c r="I218" i="24"/>
  <c r="G218" i="24"/>
  <c r="I217" i="24"/>
  <c r="G217" i="24"/>
  <c r="I216" i="24"/>
  <c r="G216" i="24"/>
  <c r="I215" i="24"/>
  <c r="G215" i="24"/>
  <c r="I214" i="24"/>
  <c r="G214" i="24"/>
  <c r="I213" i="24"/>
  <c r="G213" i="24"/>
  <c r="I212" i="24"/>
  <c r="G212" i="24"/>
  <c r="I211" i="24"/>
  <c r="G211" i="24"/>
  <c r="I210" i="24"/>
  <c r="G210" i="24"/>
  <c r="I209" i="24"/>
  <c r="G209" i="24"/>
  <c r="I208" i="24"/>
  <c r="G208" i="24"/>
  <c r="I207" i="24"/>
  <c r="G207" i="24"/>
  <c r="I206" i="24"/>
  <c r="G206" i="24"/>
  <c r="I205" i="24"/>
  <c r="G205" i="24"/>
  <c r="I204" i="24"/>
  <c r="G204" i="24"/>
  <c r="I203" i="24"/>
  <c r="G203" i="24"/>
  <c r="I202" i="24"/>
  <c r="G202" i="24"/>
  <c r="I201" i="24"/>
  <c r="G201" i="24"/>
  <c r="I200" i="24"/>
  <c r="G200" i="24"/>
  <c r="I199" i="24"/>
  <c r="G199" i="24"/>
  <c r="I198" i="24"/>
  <c r="G198" i="24"/>
  <c r="I197" i="24"/>
  <c r="G197" i="24"/>
  <c r="I196" i="24"/>
  <c r="G196" i="24"/>
  <c r="I195" i="24"/>
  <c r="G195" i="24"/>
  <c r="I194" i="24"/>
  <c r="G194" i="24"/>
  <c r="I193" i="24"/>
  <c r="G193" i="24"/>
  <c r="I192" i="24"/>
  <c r="G192" i="24"/>
  <c r="I191" i="24"/>
  <c r="G191" i="24"/>
  <c r="I190" i="24"/>
  <c r="G190" i="24"/>
  <c r="I189" i="24"/>
  <c r="G189" i="24"/>
  <c r="I188" i="24"/>
  <c r="G188" i="24"/>
  <c r="I187" i="24"/>
  <c r="G187" i="24"/>
  <c r="I186" i="24"/>
  <c r="G186" i="24"/>
  <c r="I185" i="24"/>
  <c r="G185" i="24"/>
  <c r="I184" i="24"/>
  <c r="G184" i="24"/>
  <c r="I183" i="24"/>
  <c r="G183" i="24"/>
  <c r="I182" i="24"/>
  <c r="G182" i="24"/>
  <c r="I181" i="24"/>
  <c r="G181" i="24"/>
  <c r="I180" i="24"/>
  <c r="G180" i="24"/>
  <c r="I179" i="24"/>
  <c r="G179" i="24"/>
  <c r="I178" i="24"/>
  <c r="G178" i="24"/>
  <c r="I177" i="24"/>
  <c r="G177" i="24"/>
  <c r="I176" i="24"/>
  <c r="G176" i="24"/>
  <c r="I175" i="24"/>
  <c r="G175" i="24"/>
  <c r="I174" i="24"/>
  <c r="G174" i="24"/>
  <c r="I173" i="24"/>
  <c r="G173" i="24"/>
  <c r="I172" i="24"/>
  <c r="G172" i="24"/>
  <c r="I171" i="24"/>
  <c r="G171" i="24"/>
  <c r="I170" i="24"/>
  <c r="G170" i="24"/>
  <c r="I169" i="24"/>
  <c r="G169" i="24"/>
  <c r="I168" i="24"/>
  <c r="G168" i="24"/>
  <c r="I167" i="24"/>
  <c r="G167" i="24"/>
  <c r="I166" i="24"/>
  <c r="G166" i="24"/>
  <c r="I165" i="24"/>
  <c r="G165" i="24"/>
  <c r="I164" i="24"/>
  <c r="G164" i="24"/>
  <c r="I163" i="24"/>
  <c r="G163" i="24"/>
  <c r="I162" i="24"/>
  <c r="G162" i="24"/>
  <c r="I161" i="24"/>
  <c r="G161" i="24"/>
  <c r="I160" i="24"/>
  <c r="G160" i="24"/>
  <c r="I159" i="24"/>
  <c r="G159" i="24"/>
  <c r="I158" i="24"/>
  <c r="G158" i="24"/>
  <c r="I157" i="24"/>
  <c r="G157" i="24"/>
  <c r="I156" i="24"/>
  <c r="G156" i="24"/>
  <c r="I155" i="24"/>
  <c r="G155" i="24"/>
  <c r="I154" i="24"/>
  <c r="G154" i="24"/>
  <c r="I153" i="24"/>
  <c r="G153" i="24"/>
  <c r="I152" i="24"/>
  <c r="G152" i="24"/>
  <c r="I151" i="24"/>
  <c r="G151" i="24"/>
  <c r="I150" i="24"/>
  <c r="G150" i="24"/>
  <c r="I149" i="24"/>
  <c r="G149" i="24"/>
  <c r="I148" i="24"/>
  <c r="G148" i="24"/>
  <c r="I147" i="24"/>
  <c r="G147" i="24"/>
  <c r="I146" i="24"/>
  <c r="G146" i="24"/>
  <c r="I145" i="24"/>
  <c r="G145" i="24"/>
  <c r="I144" i="24"/>
  <c r="G144" i="24"/>
  <c r="I143" i="24"/>
  <c r="G143" i="24"/>
  <c r="I142" i="24"/>
  <c r="G142" i="24"/>
  <c r="I141" i="24"/>
  <c r="G141" i="24"/>
  <c r="I140" i="24"/>
  <c r="G140" i="24"/>
  <c r="I139" i="24"/>
  <c r="G139" i="24"/>
  <c r="I138" i="24"/>
  <c r="G138" i="24"/>
  <c r="I137" i="24"/>
  <c r="G137" i="24"/>
  <c r="I136" i="24"/>
  <c r="G136" i="24"/>
  <c r="I135" i="24"/>
  <c r="G135" i="24"/>
  <c r="I134" i="24"/>
  <c r="G134" i="24"/>
  <c r="I133" i="24"/>
  <c r="G133" i="24"/>
  <c r="I132" i="24"/>
  <c r="G132" i="24"/>
  <c r="I131" i="24"/>
  <c r="G131" i="24"/>
  <c r="I130" i="24"/>
  <c r="G130" i="24"/>
  <c r="I129" i="24"/>
  <c r="G129" i="24"/>
  <c r="I128" i="24"/>
  <c r="G128" i="24"/>
  <c r="I127" i="24"/>
  <c r="G127" i="24"/>
  <c r="I126" i="24"/>
  <c r="G126" i="24"/>
  <c r="I125" i="24"/>
  <c r="G125" i="24"/>
  <c r="I124" i="24"/>
  <c r="G124" i="24"/>
  <c r="I123" i="24"/>
  <c r="G123" i="24"/>
  <c r="I122" i="24"/>
  <c r="G122" i="24"/>
  <c r="I121" i="24"/>
  <c r="G121" i="24"/>
  <c r="I120" i="24"/>
  <c r="G120" i="24"/>
  <c r="I119" i="24"/>
  <c r="G119" i="24"/>
  <c r="I118" i="24"/>
  <c r="G118" i="24"/>
  <c r="I117" i="24"/>
  <c r="G117" i="24"/>
  <c r="I116" i="24"/>
  <c r="G116" i="24"/>
  <c r="I115" i="24"/>
  <c r="G115" i="24"/>
  <c r="I114" i="24"/>
  <c r="G114" i="24"/>
  <c r="I113" i="24"/>
  <c r="G113" i="24"/>
  <c r="I112" i="24"/>
  <c r="G112" i="24"/>
  <c r="I111" i="24"/>
  <c r="G111" i="24"/>
  <c r="I110" i="24"/>
  <c r="G110" i="24"/>
  <c r="I109" i="24"/>
  <c r="G109" i="24"/>
  <c r="I108" i="24"/>
  <c r="G108" i="24"/>
  <c r="I107" i="24"/>
  <c r="G107" i="24"/>
  <c r="I106" i="24"/>
  <c r="G106" i="24"/>
  <c r="I105" i="24"/>
  <c r="G105" i="24"/>
  <c r="I104" i="24"/>
  <c r="G104" i="24"/>
  <c r="I103" i="24"/>
  <c r="G103" i="24"/>
  <c r="I102" i="24"/>
  <c r="G102" i="24"/>
  <c r="I101" i="24"/>
  <c r="G101" i="24"/>
  <c r="I100" i="24"/>
  <c r="G100" i="24"/>
  <c r="I99" i="24"/>
  <c r="G99" i="24"/>
  <c r="I98" i="24"/>
  <c r="G98" i="24"/>
  <c r="I97" i="24"/>
  <c r="G97" i="24"/>
  <c r="I96" i="24"/>
  <c r="G96" i="24"/>
  <c r="I95" i="24"/>
  <c r="G95" i="24"/>
  <c r="I94" i="24"/>
  <c r="G94" i="24"/>
  <c r="I93" i="24"/>
  <c r="G93" i="24"/>
  <c r="I92" i="24"/>
  <c r="G92" i="24"/>
  <c r="I91" i="24"/>
  <c r="G91" i="24"/>
  <c r="I90" i="24"/>
  <c r="G90" i="24"/>
  <c r="I89" i="24"/>
  <c r="G89" i="24"/>
  <c r="I88" i="24"/>
  <c r="G88" i="24"/>
  <c r="I87" i="24"/>
  <c r="G87" i="24"/>
  <c r="I86" i="24"/>
  <c r="G86" i="24"/>
  <c r="I85" i="24"/>
  <c r="G85" i="24"/>
  <c r="I84" i="24"/>
  <c r="G84" i="24"/>
  <c r="I83" i="24"/>
  <c r="G83" i="24"/>
  <c r="I82" i="24"/>
  <c r="G82" i="24"/>
  <c r="I81" i="24"/>
  <c r="G81" i="24"/>
  <c r="I80" i="24"/>
  <c r="G80" i="24"/>
  <c r="I79" i="24"/>
  <c r="G79" i="24"/>
  <c r="I78" i="24"/>
  <c r="G78" i="24"/>
  <c r="I77" i="24"/>
  <c r="G77" i="24"/>
  <c r="I76" i="24"/>
  <c r="G76" i="24"/>
  <c r="I75" i="24"/>
  <c r="G75" i="24"/>
  <c r="I74" i="24"/>
  <c r="G74" i="24"/>
  <c r="I73" i="24"/>
  <c r="G73" i="24"/>
  <c r="I72" i="24"/>
  <c r="K72" i="24" s="1"/>
  <c r="L72" i="24" s="1"/>
  <c r="N72" i="24" s="1"/>
  <c r="G72" i="24"/>
  <c r="I71" i="24"/>
  <c r="G71" i="24"/>
  <c r="I70" i="24"/>
  <c r="G70" i="24"/>
  <c r="I69" i="24"/>
  <c r="G69" i="24"/>
  <c r="I68" i="24"/>
  <c r="G68" i="24"/>
  <c r="I67" i="24"/>
  <c r="G67" i="24"/>
  <c r="I66" i="24"/>
  <c r="G66" i="24"/>
  <c r="I65" i="24"/>
  <c r="G65" i="24"/>
  <c r="I64" i="24"/>
  <c r="G64" i="24"/>
  <c r="I63" i="24"/>
  <c r="G63" i="24"/>
  <c r="I62" i="24"/>
  <c r="G62" i="24"/>
  <c r="I61" i="24"/>
  <c r="G61" i="24"/>
  <c r="I60" i="24"/>
  <c r="G60" i="24"/>
  <c r="I59" i="24"/>
  <c r="G59" i="24"/>
  <c r="I58" i="24"/>
  <c r="G58" i="24"/>
  <c r="I57" i="24"/>
  <c r="G57" i="24"/>
  <c r="I56" i="24"/>
  <c r="G56" i="24"/>
  <c r="I55" i="24"/>
  <c r="G55" i="24"/>
  <c r="I54" i="24"/>
  <c r="G54" i="24"/>
  <c r="I53" i="24"/>
  <c r="G53" i="24"/>
  <c r="I52" i="24"/>
  <c r="G52" i="24"/>
  <c r="I51" i="24"/>
  <c r="G51" i="24"/>
  <c r="I50" i="24"/>
  <c r="G50" i="24"/>
  <c r="I49" i="24"/>
  <c r="G49" i="24"/>
  <c r="I48" i="24"/>
  <c r="G48" i="24"/>
  <c r="I47" i="24"/>
  <c r="G47" i="24"/>
  <c r="I46" i="24"/>
  <c r="G46" i="24"/>
  <c r="I45" i="24"/>
  <c r="G45" i="24"/>
  <c r="I44" i="24"/>
  <c r="G44" i="24"/>
  <c r="I43" i="24"/>
  <c r="G43" i="24"/>
  <c r="I42" i="24"/>
  <c r="G42" i="24"/>
  <c r="I41" i="24"/>
  <c r="G41" i="24"/>
  <c r="I40" i="24"/>
  <c r="G40" i="24"/>
  <c r="I39" i="24"/>
  <c r="G39" i="24"/>
  <c r="I38" i="24"/>
  <c r="G38" i="24"/>
  <c r="I37" i="24"/>
  <c r="G37" i="24"/>
  <c r="I36" i="24"/>
  <c r="G36" i="24"/>
  <c r="I35" i="24"/>
  <c r="G35" i="24"/>
  <c r="I34" i="24"/>
  <c r="G34" i="24"/>
  <c r="I33" i="24"/>
  <c r="G33" i="24"/>
  <c r="I32" i="24"/>
  <c r="G32" i="24"/>
  <c r="I31" i="24"/>
  <c r="G31" i="24"/>
  <c r="I30" i="24"/>
  <c r="G30" i="24"/>
  <c r="I29" i="24"/>
  <c r="G29" i="24"/>
  <c r="I28" i="24"/>
  <c r="G28" i="24"/>
  <c r="I27" i="24"/>
  <c r="G27" i="24"/>
  <c r="I26" i="24"/>
  <c r="G26" i="24"/>
  <c r="I25" i="24"/>
  <c r="G25" i="24"/>
  <c r="I24" i="24"/>
  <c r="G24" i="24"/>
  <c r="I23" i="24"/>
  <c r="G23" i="24"/>
  <c r="I22" i="24"/>
  <c r="G22" i="24"/>
  <c r="G21" i="24"/>
  <c r="I21" i="24"/>
  <c r="L21" i="24" s="1"/>
  <c r="I20" i="24"/>
  <c r="G20" i="24"/>
  <c r="I19" i="24"/>
  <c r="G19" i="24"/>
  <c r="I18" i="24"/>
  <c r="G18" i="24"/>
  <c r="I17" i="24"/>
  <c r="G17" i="24"/>
  <c r="I16" i="24"/>
  <c r="G16" i="24"/>
  <c r="I15" i="24"/>
  <c r="G15" i="24"/>
  <c r="G14" i="24"/>
  <c r="I14" i="24"/>
  <c r="L14" i="24" s="1"/>
  <c r="G13" i="24"/>
  <c r="P8" i="7"/>
  <c r="H50" i="23"/>
  <c r="H27" i="23"/>
  <c r="H33" i="23" s="1"/>
  <c r="R15" i="5"/>
  <c r="R16" i="5"/>
  <c r="R17" i="5"/>
  <c r="R18" i="5"/>
  <c r="R19" i="5"/>
  <c r="R20" i="5"/>
  <c r="R21" i="5"/>
  <c r="R22" i="5"/>
  <c r="R23" i="5"/>
  <c r="R24" i="5"/>
  <c r="R25" i="5"/>
  <c r="R26" i="5"/>
  <c r="R27" i="5"/>
  <c r="R28" i="5"/>
  <c r="R29" i="5"/>
  <c r="R30" i="5"/>
  <c r="R31" i="5"/>
  <c r="R32" i="5"/>
  <c r="R33" i="5"/>
  <c r="R34" i="5"/>
  <c r="R35" i="5"/>
  <c r="R36" i="5"/>
  <c r="R37" i="5"/>
  <c r="R38" i="5"/>
  <c r="R39" i="5"/>
  <c r="R40" i="5"/>
  <c r="R41" i="5"/>
  <c r="R42" i="5"/>
  <c r="R43" i="5"/>
  <c r="R44" i="5"/>
  <c r="R45" i="5"/>
  <c r="R46" i="5"/>
  <c r="R47" i="5"/>
  <c r="R48" i="5"/>
  <c r="R49" i="5"/>
  <c r="R50" i="5"/>
  <c r="R51" i="5"/>
  <c r="R52" i="5"/>
  <c r="R55" i="5"/>
  <c r="R56" i="5"/>
  <c r="R57" i="5"/>
  <c r="R58" i="5"/>
  <c r="R59" i="5"/>
  <c r="R60" i="5"/>
  <c r="R61" i="5"/>
  <c r="R62" i="5"/>
  <c r="R63" i="5"/>
  <c r="R64" i="5"/>
  <c r="R65" i="5"/>
  <c r="R66" i="5"/>
  <c r="R67" i="5"/>
  <c r="R68" i="5"/>
  <c r="R69" i="5"/>
  <c r="R70" i="5"/>
  <c r="R71" i="5"/>
  <c r="R72" i="5"/>
  <c r="R73" i="5"/>
  <c r="R74" i="5"/>
  <c r="R75" i="5"/>
  <c r="R76" i="5"/>
  <c r="R77" i="5"/>
  <c r="R78" i="5"/>
  <c r="R79" i="5"/>
  <c r="R80" i="5"/>
  <c r="R82" i="5"/>
  <c r="R83" i="5"/>
  <c r="R84" i="5"/>
  <c r="R85" i="5"/>
  <c r="R86" i="5"/>
  <c r="R87" i="5"/>
  <c r="R88" i="5"/>
  <c r="R89" i="5"/>
  <c r="R90" i="5"/>
  <c r="R91" i="5"/>
  <c r="R92" i="5"/>
  <c r="R93" i="5"/>
  <c r="R94" i="5"/>
  <c r="R95" i="5"/>
  <c r="R96" i="5"/>
  <c r="R97" i="5"/>
  <c r="R98" i="5"/>
  <c r="R99" i="5"/>
  <c r="R100" i="5"/>
  <c r="R101" i="5"/>
  <c r="R102" i="5"/>
  <c r="R103" i="5"/>
  <c r="R104" i="5"/>
  <c r="R105" i="5"/>
  <c r="R107" i="5"/>
  <c r="R108" i="5"/>
  <c r="R109" i="5"/>
  <c r="R110" i="5"/>
  <c r="R111" i="5"/>
  <c r="R112" i="5"/>
  <c r="R113" i="5"/>
  <c r="R114" i="5"/>
  <c r="R115" i="5"/>
  <c r="R116" i="5"/>
  <c r="R117" i="5"/>
  <c r="R118" i="5"/>
  <c r="R119" i="5"/>
  <c r="R120" i="5"/>
  <c r="R121" i="5"/>
  <c r="R122" i="5"/>
  <c r="R123" i="5"/>
  <c r="R124" i="5"/>
  <c r="R125" i="5"/>
  <c r="R126" i="5"/>
  <c r="R127" i="5"/>
  <c r="R128" i="5"/>
  <c r="R129" i="5"/>
  <c r="R130" i="5"/>
  <c r="R131" i="5"/>
  <c r="R132" i="5"/>
  <c r="R133" i="5"/>
  <c r="R134" i="5"/>
  <c r="R135" i="5"/>
  <c r="R136" i="5"/>
  <c r="R137" i="5"/>
  <c r="R138" i="5"/>
  <c r="R139" i="5"/>
  <c r="R140" i="5"/>
  <c r="R141" i="5"/>
  <c r="R142" i="5"/>
  <c r="R143" i="5"/>
  <c r="R144" i="5"/>
  <c r="R145" i="5"/>
  <c r="R146" i="5"/>
  <c r="R147" i="5"/>
  <c r="R148" i="5"/>
  <c r="R149" i="5"/>
  <c r="R150" i="5"/>
  <c r="R151" i="5"/>
  <c r="R152" i="5"/>
  <c r="R153" i="5"/>
  <c r="R154" i="5"/>
  <c r="R155" i="5"/>
  <c r="R156" i="5"/>
  <c r="R157" i="5"/>
  <c r="R158" i="5"/>
  <c r="R159" i="5"/>
  <c r="R160" i="5"/>
  <c r="R161" i="5"/>
  <c r="R162" i="5"/>
  <c r="R163" i="5"/>
  <c r="R164" i="5"/>
  <c r="R165" i="5"/>
  <c r="R166" i="5"/>
  <c r="R167" i="5"/>
  <c r="R168" i="5"/>
  <c r="R169" i="5"/>
  <c r="R170" i="5"/>
  <c r="R171" i="5"/>
  <c r="R172" i="5"/>
  <c r="R173" i="5"/>
  <c r="R174" i="5"/>
  <c r="R175" i="5"/>
  <c r="R176" i="5"/>
  <c r="R177" i="5"/>
  <c r="R178" i="5"/>
  <c r="R179" i="5"/>
  <c r="R180" i="5"/>
  <c r="R181" i="5"/>
  <c r="R182" i="5"/>
  <c r="R183" i="5"/>
  <c r="R184" i="5"/>
  <c r="R185" i="5"/>
  <c r="R186" i="5"/>
  <c r="R187" i="5"/>
  <c r="R188" i="5"/>
  <c r="R189" i="5"/>
  <c r="R190" i="5"/>
  <c r="R191" i="5"/>
  <c r="R192" i="5"/>
  <c r="R193" i="5"/>
  <c r="R194" i="5"/>
  <c r="R195" i="5"/>
  <c r="R196" i="5"/>
  <c r="R197" i="5"/>
  <c r="R198" i="5"/>
  <c r="R199" i="5"/>
  <c r="R200" i="5"/>
  <c r="R201" i="5"/>
  <c r="R202" i="5"/>
  <c r="R203" i="5"/>
  <c r="R204" i="5"/>
  <c r="R205" i="5"/>
  <c r="R206" i="5"/>
  <c r="R207" i="5"/>
  <c r="R208" i="5"/>
  <c r="R209" i="5"/>
  <c r="R210" i="5"/>
  <c r="R211" i="5"/>
  <c r="R212" i="5"/>
  <c r="R213" i="5"/>
  <c r="R214" i="5"/>
  <c r="R215" i="5"/>
  <c r="R216" i="5"/>
  <c r="R217" i="5"/>
  <c r="R218" i="5"/>
  <c r="R219" i="5"/>
  <c r="R220" i="5"/>
  <c r="R221" i="5"/>
  <c r="R222" i="5"/>
  <c r="R223" i="5"/>
  <c r="R224" i="5"/>
  <c r="R225" i="5"/>
  <c r="R226" i="5"/>
  <c r="R227" i="5"/>
  <c r="R228" i="5"/>
  <c r="R229" i="5"/>
  <c r="R230" i="5"/>
  <c r="R231" i="5"/>
  <c r="R232" i="5"/>
  <c r="R233" i="5"/>
  <c r="R234" i="5"/>
  <c r="R235" i="5"/>
  <c r="R236" i="5"/>
  <c r="R237" i="5"/>
  <c r="R238" i="5"/>
  <c r="R239" i="5"/>
  <c r="R240" i="5"/>
  <c r="R241" i="5"/>
  <c r="R242" i="5"/>
  <c r="R243" i="5"/>
  <c r="R244" i="5"/>
  <c r="R245" i="5"/>
  <c r="R246" i="5"/>
  <c r="R247" i="5"/>
  <c r="R248" i="5"/>
  <c r="R249" i="5"/>
  <c r="R250" i="5"/>
  <c r="R251" i="5"/>
  <c r="R252" i="5"/>
  <c r="R253" i="5"/>
  <c r="R254" i="5"/>
  <c r="R255" i="5"/>
  <c r="R256" i="5"/>
  <c r="R257" i="5"/>
  <c r="R258" i="5"/>
  <c r="R259" i="5"/>
  <c r="R260" i="5"/>
  <c r="R261" i="5"/>
  <c r="R262" i="5"/>
  <c r="R263" i="5"/>
  <c r="R264" i="5"/>
  <c r="R265" i="5"/>
  <c r="R266" i="5"/>
  <c r="R267" i="5"/>
  <c r="R268" i="5"/>
  <c r="R269" i="5"/>
  <c r="R270" i="5"/>
  <c r="R271" i="5"/>
  <c r="R272" i="5"/>
  <c r="R273" i="5"/>
  <c r="R274" i="5"/>
  <c r="R275" i="5"/>
  <c r="R276" i="5"/>
  <c r="R277" i="5"/>
  <c r="R278" i="5"/>
  <c r="R279" i="5"/>
  <c r="R280" i="5"/>
  <c r="R281" i="5"/>
  <c r="R282" i="5"/>
  <c r="R283" i="5"/>
  <c r="R284" i="5"/>
  <c r="R285" i="5"/>
  <c r="R286" i="5"/>
  <c r="R287" i="5"/>
  <c r="R288" i="5"/>
  <c r="R289" i="5"/>
  <c r="R290" i="5"/>
  <c r="R291" i="5"/>
  <c r="R292" i="5"/>
  <c r="R293" i="5"/>
  <c r="R294" i="5"/>
  <c r="R295" i="5"/>
  <c r="R296" i="5"/>
  <c r="R297" i="5"/>
  <c r="R298" i="5"/>
  <c r="R299" i="5"/>
  <c r="R300" i="5"/>
  <c r="R301" i="5"/>
  <c r="R302" i="5"/>
  <c r="R303" i="5"/>
  <c r="R304" i="5"/>
  <c r="R305" i="5"/>
  <c r="R306" i="5"/>
  <c r="R307" i="5"/>
  <c r="R308" i="5"/>
  <c r="R309" i="5"/>
  <c r="R310" i="5"/>
  <c r="R311" i="5"/>
  <c r="R312" i="5"/>
  <c r="R313" i="5"/>
  <c r="R314" i="5"/>
  <c r="R315" i="5"/>
  <c r="R316" i="5"/>
  <c r="R317" i="5"/>
  <c r="R318" i="5"/>
  <c r="R319" i="5"/>
  <c r="R320" i="5"/>
  <c r="R321" i="5"/>
  <c r="R322" i="5"/>
  <c r="R323" i="5"/>
  <c r="R324" i="5"/>
  <c r="R325" i="5"/>
  <c r="R326" i="5"/>
  <c r="R327" i="5"/>
  <c r="R328" i="5"/>
  <c r="R329" i="5"/>
  <c r="R330" i="5"/>
  <c r="R331" i="5"/>
  <c r="R332" i="5"/>
  <c r="R333" i="5"/>
  <c r="R334" i="5"/>
  <c r="R335" i="5"/>
  <c r="R336" i="5"/>
  <c r="R337" i="5"/>
  <c r="R338" i="5"/>
  <c r="R339" i="5"/>
  <c r="R340" i="5"/>
  <c r="R341" i="5"/>
  <c r="R342" i="5"/>
  <c r="R343" i="5"/>
  <c r="R344" i="5"/>
  <c r="R345" i="5"/>
  <c r="R346" i="5"/>
  <c r="R347" i="5"/>
  <c r="R348" i="5"/>
  <c r="R349" i="5"/>
  <c r="R350" i="5"/>
  <c r="R351" i="5"/>
  <c r="R352" i="5"/>
  <c r="R353" i="5"/>
  <c r="R354" i="5"/>
  <c r="R355" i="5"/>
  <c r="R356" i="5"/>
  <c r="R357" i="5"/>
  <c r="R358" i="5"/>
  <c r="R359" i="5"/>
  <c r="R360" i="5"/>
  <c r="R361" i="5"/>
  <c r="R362" i="5"/>
  <c r="R363" i="5"/>
  <c r="R364" i="5"/>
  <c r="R365" i="5"/>
  <c r="R366" i="5"/>
  <c r="R367" i="5"/>
  <c r="R368" i="5"/>
  <c r="R369" i="5"/>
  <c r="R370" i="5"/>
  <c r="R371" i="5"/>
  <c r="R372" i="5"/>
  <c r="R373" i="5"/>
  <c r="R374" i="5"/>
  <c r="R375" i="5"/>
  <c r="R376" i="5"/>
  <c r="R377" i="5"/>
  <c r="R378" i="5"/>
  <c r="R379" i="5"/>
  <c r="R380" i="5"/>
  <c r="R381" i="5"/>
  <c r="R382" i="5"/>
  <c r="R383" i="5"/>
  <c r="R384" i="5"/>
  <c r="R385" i="5"/>
  <c r="R386" i="5"/>
  <c r="R387" i="5"/>
  <c r="R388" i="5"/>
  <c r="R389" i="5"/>
  <c r="R390" i="5"/>
  <c r="R391" i="5"/>
  <c r="R392" i="5"/>
  <c r="R393" i="5"/>
  <c r="R394" i="5"/>
  <c r="R395" i="5"/>
  <c r="R396" i="5"/>
  <c r="R397" i="5"/>
  <c r="R398" i="5"/>
  <c r="R399" i="5"/>
  <c r="R400" i="5"/>
  <c r="R401" i="5"/>
  <c r="R402" i="5"/>
  <c r="R403" i="5"/>
  <c r="R404" i="5"/>
  <c r="R405" i="5"/>
  <c r="R406" i="5"/>
  <c r="R407" i="5"/>
  <c r="R408" i="5"/>
  <c r="R409" i="5"/>
  <c r="R410" i="5"/>
  <c r="R411" i="5"/>
  <c r="R412" i="5"/>
  <c r="R413" i="5"/>
  <c r="R414" i="5"/>
  <c r="R415" i="5"/>
  <c r="R416" i="5"/>
  <c r="R417" i="5"/>
  <c r="R418" i="5"/>
  <c r="R419" i="5"/>
  <c r="R420" i="5"/>
  <c r="R421" i="5"/>
  <c r="R422" i="5"/>
  <c r="R423" i="5"/>
  <c r="R424" i="5"/>
  <c r="R425" i="5"/>
  <c r="R426" i="5"/>
  <c r="R427" i="5"/>
  <c r="R428" i="5"/>
  <c r="R429" i="5"/>
  <c r="R430" i="5"/>
  <c r="R431" i="5"/>
  <c r="R432" i="5"/>
  <c r="R433" i="5"/>
  <c r="R434" i="5"/>
  <c r="R435" i="5"/>
  <c r="R436" i="5"/>
  <c r="R437" i="5"/>
  <c r="R438" i="5"/>
  <c r="R439" i="5"/>
  <c r="R440" i="5"/>
  <c r="R441" i="5"/>
  <c r="R442" i="5"/>
  <c r="R443" i="5"/>
  <c r="R444" i="5"/>
  <c r="R445" i="5"/>
  <c r="R446" i="5"/>
  <c r="R447" i="5"/>
  <c r="R448" i="5"/>
  <c r="R449" i="5"/>
  <c r="R450" i="5"/>
  <c r="R451" i="5"/>
  <c r="R452" i="5"/>
  <c r="R453" i="5"/>
  <c r="R454" i="5"/>
  <c r="R455" i="5"/>
  <c r="R456" i="5"/>
  <c r="R457" i="5"/>
  <c r="R458" i="5"/>
  <c r="R459" i="5"/>
  <c r="R460" i="5"/>
  <c r="R461" i="5"/>
  <c r="R462" i="5"/>
  <c r="R463" i="5"/>
  <c r="R464" i="5"/>
  <c r="R465" i="5"/>
  <c r="R466" i="5"/>
  <c r="R467" i="5"/>
  <c r="R468" i="5"/>
  <c r="R469" i="5"/>
  <c r="R470" i="5"/>
  <c r="R471" i="5"/>
  <c r="R472" i="5"/>
  <c r="R473" i="5"/>
  <c r="R474" i="5"/>
  <c r="R475" i="5"/>
  <c r="R476" i="5"/>
  <c r="R477" i="5"/>
  <c r="R478" i="5"/>
  <c r="R479" i="5"/>
  <c r="R480" i="5"/>
  <c r="R481" i="5"/>
  <c r="R482" i="5"/>
  <c r="R483" i="5"/>
  <c r="R484" i="5"/>
  <c r="R485" i="5"/>
  <c r="R486" i="5"/>
  <c r="R487" i="5"/>
  <c r="R488" i="5"/>
  <c r="R489" i="5"/>
  <c r="R490" i="5"/>
  <c r="R491" i="5"/>
  <c r="R492" i="5"/>
  <c r="R493" i="5"/>
  <c r="R494" i="5"/>
  <c r="R495" i="5"/>
  <c r="R496" i="5"/>
  <c r="R497" i="5"/>
  <c r="R498" i="5"/>
  <c r="R499" i="5"/>
  <c r="R500" i="5"/>
  <c r="R501" i="5"/>
  <c r="R502" i="5"/>
  <c r="R503" i="5"/>
  <c r="R504" i="5"/>
  <c r="R505" i="5"/>
  <c r="R506" i="5"/>
  <c r="R507" i="5"/>
  <c r="R508" i="5"/>
  <c r="R509" i="5"/>
  <c r="R510" i="5"/>
  <c r="R511" i="5"/>
  <c r="R512" i="5"/>
  <c r="R513" i="5"/>
  <c r="R514" i="5"/>
  <c r="R515" i="5"/>
  <c r="R516" i="5"/>
  <c r="R517" i="5"/>
  <c r="R518" i="5"/>
  <c r="R519" i="5"/>
  <c r="R520" i="5"/>
  <c r="R521" i="5"/>
  <c r="R522" i="5"/>
  <c r="R523" i="5"/>
  <c r="R524" i="5"/>
  <c r="R525" i="5"/>
  <c r="R526" i="5"/>
  <c r="R527" i="5"/>
  <c r="R528" i="5"/>
  <c r="R529" i="5"/>
  <c r="R530" i="5"/>
  <c r="R531" i="5"/>
  <c r="R532" i="5"/>
  <c r="R533" i="5"/>
  <c r="R534" i="5"/>
  <c r="R535" i="5"/>
  <c r="R536" i="5"/>
  <c r="R537" i="5"/>
  <c r="R538" i="5"/>
  <c r="R539" i="5"/>
  <c r="R540" i="5"/>
  <c r="R541" i="5"/>
  <c r="R542" i="5"/>
  <c r="R543" i="5"/>
  <c r="R544" i="5"/>
  <c r="R545" i="5"/>
  <c r="R546" i="5"/>
  <c r="R547" i="5"/>
  <c r="R548" i="5"/>
  <c r="R549" i="5"/>
  <c r="R550" i="5"/>
  <c r="R551" i="5"/>
  <c r="R552" i="5"/>
  <c r="R553" i="5"/>
  <c r="R554" i="5"/>
  <c r="R555" i="5"/>
  <c r="R556" i="5"/>
  <c r="R557" i="5"/>
  <c r="R558" i="5"/>
  <c r="R559" i="5"/>
  <c r="R560" i="5"/>
  <c r="R561" i="5"/>
  <c r="R562" i="5"/>
  <c r="R563" i="5"/>
  <c r="R564" i="5"/>
  <c r="R565" i="5"/>
  <c r="R566" i="5"/>
  <c r="R567" i="5"/>
  <c r="R568" i="5"/>
  <c r="R569" i="5"/>
  <c r="R570" i="5"/>
  <c r="R571" i="5"/>
  <c r="R572" i="5"/>
  <c r="R573" i="5"/>
  <c r="R574" i="5"/>
  <c r="R575" i="5"/>
  <c r="R576" i="5"/>
  <c r="R577" i="5"/>
  <c r="R578" i="5"/>
  <c r="R579" i="5"/>
  <c r="R580" i="5"/>
  <c r="R581" i="5"/>
  <c r="R582" i="5"/>
  <c r="R583" i="5"/>
  <c r="R584" i="5"/>
  <c r="R585" i="5"/>
  <c r="R586" i="5"/>
  <c r="R587" i="5"/>
  <c r="R588" i="5"/>
  <c r="R589" i="5"/>
  <c r="R590" i="5"/>
  <c r="R591" i="5"/>
  <c r="R592" i="5"/>
  <c r="R593" i="5"/>
  <c r="R594" i="5"/>
  <c r="R595" i="5"/>
  <c r="R596" i="5"/>
  <c r="R597" i="5"/>
  <c r="R598" i="5"/>
  <c r="R599" i="5"/>
  <c r="R600" i="5"/>
  <c r="R601" i="5"/>
  <c r="R602" i="5"/>
  <c r="R603" i="5"/>
  <c r="R604" i="5"/>
  <c r="R605" i="5"/>
  <c r="R606" i="5"/>
  <c r="R607" i="5"/>
  <c r="R608" i="5"/>
  <c r="R609" i="5"/>
  <c r="R610" i="5"/>
  <c r="R611" i="5"/>
  <c r="R612" i="5"/>
  <c r="R613" i="5"/>
  <c r="R614" i="5"/>
  <c r="R615" i="5"/>
  <c r="R616" i="5"/>
  <c r="R617" i="5"/>
  <c r="R618" i="5"/>
  <c r="R619" i="5"/>
  <c r="R620" i="5"/>
  <c r="R621" i="5"/>
  <c r="R622" i="5"/>
  <c r="R623" i="5"/>
  <c r="R624" i="5"/>
  <c r="R625" i="5"/>
  <c r="R626" i="5"/>
  <c r="R627" i="5"/>
  <c r="R628" i="5"/>
  <c r="R629" i="5"/>
  <c r="R630" i="5"/>
  <c r="R631" i="5"/>
  <c r="R632" i="5"/>
  <c r="R633" i="5"/>
  <c r="R634" i="5"/>
  <c r="R635" i="5"/>
  <c r="R636" i="5"/>
  <c r="R637" i="5"/>
  <c r="R638" i="5"/>
  <c r="R639" i="5"/>
  <c r="R640" i="5"/>
  <c r="R641" i="5"/>
  <c r="R642" i="5"/>
  <c r="R643" i="5"/>
  <c r="R644" i="5"/>
  <c r="R645" i="5"/>
  <c r="R646" i="5"/>
  <c r="R647" i="5"/>
  <c r="R648" i="5"/>
  <c r="R649" i="5"/>
  <c r="R650" i="5"/>
  <c r="R651" i="5"/>
  <c r="R652" i="5"/>
  <c r="R653" i="5"/>
  <c r="R654" i="5"/>
  <c r="R655" i="5"/>
  <c r="R656" i="5"/>
  <c r="R657" i="5"/>
  <c r="R658" i="5"/>
  <c r="R659" i="5"/>
  <c r="R660" i="5"/>
  <c r="R661" i="5"/>
  <c r="R662" i="5"/>
  <c r="R663" i="5"/>
  <c r="R664" i="5"/>
  <c r="R665" i="5"/>
  <c r="R666" i="5"/>
  <c r="R667" i="5"/>
  <c r="R668" i="5"/>
  <c r="R669" i="5"/>
  <c r="R670" i="5"/>
  <c r="R671" i="5"/>
  <c r="R672" i="5"/>
  <c r="R673" i="5"/>
  <c r="R674" i="5"/>
  <c r="R675" i="5"/>
  <c r="R676" i="5"/>
  <c r="R677" i="5"/>
  <c r="R678" i="5"/>
  <c r="R679" i="5"/>
  <c r="R680" i="5"/>
  <c r="R681" i="5"/>
  <c r="R682" i="5"/>
  <c r="R683" i="5"/>
  <c r="R684" i="5"/>
  <c r="R685" i="5"/>
  <c r="R686" i="5"/>
  <c r="R687" i="5"/>
  <c r="R688" i="5"/>
  <c r="R689" i="5"/>
  <c r="R690" i="5"/>
  <c r="R691" i="5"/>
  <c r="R692" i="5"/>
  <c r="R693" i="5"/>
  <c r="R694" i="5"/>
  <c r="R695" i="5"/>
  <c r="R696" i="5"/>
  <c r="R697" i="5"/>
  <c r="R698" i="5"/>
  <c r="R699" i="5"/>
  <c r="R700" i="5"/>
  <c r="R701" i="5"/>
  <c r="R702" i="5"/>
  <c r="R703" i="5"/>
  <c r="R704" i="5"/>
  <c r="R705" i="5"/>
  <c r="R706" i="5"/>
  <c r="R707" i="5"/>
  <c r="R708" i="5"/>
  <c r="R709" i="5"/>
  <c r="R710" i="5"/>
  <c r="R711" i="5"/>
  <c r="R712" i="5"/>
  <c r="R713" i="5"/>
  <c r="R714" i="5"/>
  <c r="R715" i="5"/>
  <c r="R716" i="5"/>
  <c r="R717" i="5"/>
  <c r="R718" i="5"/>
  <c r="R719" i="5"/>
  <c r="R720" i="5"/>
  <c r="R721" i="5"/>
  <c r="R722" i="5"/>
  <c r="R723" i="5"/>
  <c r="R724" i="5"/>
  <c r="R725" i="5"/>
  <c r="R726" i="5"/>
  <c r="R727" i="5"/>
  <c r="R728" i="5"/>
  <c r="R729" i="5"/>
  <c r="R730" i="5"/>
  <c r="R731" i="5"/>
  <c r="R732" i="5"/>
  <c r="R733" i="5"/>
  <c r="R734" i="5"/>
  <c r="R735" i="5"/>
  <c r="R736" i="5"/>
  <c r="R737" i="5"/>
  <c r="R738" i="5"/>
  <c r="R739" i="5"/>
  <c r="R740" i="5"/>
  <c r="R741" i="5"/>
  <c r="R742" i="5"/>
  <c r="R743" i="5"/>
  <c r="R744" i="5"/>
  <c r="R745" i="5"/>
  <c r="R746" i="5"/>
  <c r="R747" i="5"/>
  <c r="R748" i="5"/>
  <c r="R749" i="5"/>
  <c r="R750" i="5"/>
  <c r="R751" i="5"/>
  <c r="R752" i="5"/>
  <c r="R753" i="5"/>
  <c r="R754" i="5"/>
  <c r="R755" i="5"/>
  <c r="R756" i="5"/>
  <c r="R757" i="5"/>
  <c r="R758" i="5"/>
  <c r="R759" i="5"/>
  <c r="R760" i="5"/>
  <c r="R761" i="5"/>
  <c r="R762" i="5"/>
  <c r="R763" i="5"/>
  <c r="R764" i="5"/>
  <c r="R765" i="5"/>
  <c r="R766" i="5"/>
  <c r="R767" i="5"/>
  <c r="R768" i="5"/>
  <c r="R769" i="5"/>
  <c r="R770" i="5"/>
  <c r="R771" i="5"/>
  <c r="R772" i="5"/>
  <c r="R773" i="5"/>
  <c r="R774" i="5"/>
  <c r="R775" i="5"/>
  <c r="R776" i="5"/>
  <c r="R777" i="5"/>
  <c r="R778" i="5"/>
  <c r="R779" i="5"/>
  <c r="R780" i="5"/>
  <c r="R781" i="5"/>
  <c r="R782" i="5"/>
  <c r="R783" i="5"/>
  <c r="R784" i="5"/>
  <c r="R785" i="5"/>
  <c r="R786" i="5"/>
  <c r="R787" i="5"/>
  <c r="R788" i="5"/>
  <c r="R789" i="5"/>
  <c r="R790" i="5"/>
  <c r="R791" i="5"/>
  <c r="R792" i="5"/>
  <c r="R793" i="5"/>
  <c r="R794" i="5"/>
  <c r="R795" i="5"/>
  <c r="R796" i="5"/>
  <c r="R797" i="5"/>
  <c r="R798" i="5"/>
  <c r="R799" i="5"/>
  <c r="R800" i="5"/>
  <c r="R801" i="5"/>
  <c r="R802" i="5"/>
  <c r="R803" i="5"/>
  <c r="R804" i="5"/>
  <c r="R805" i="5"/>
  <c r="R806" i="5"/>
  <c r="R807" i="5"/>
  <c r="R808" i="5"/>
  <c r="R809" i="5"/>
  <c r="R810" i="5"/>
  <c r="R811" i="5"/>
  <c r="R812" i="5"/>
  <c r="R813" i="5"/>
  <c r="R814" i="5"/>
  <c r="R815" i="5"/>
  <c r="R816" i="5"/>
  <c r="R817" i="5"/>
  <c r="R818" i="5"/>
  <c r="R819" i="5"/>
  <c r="R820" i="5"/>
  <c r="R821" i="5"/>
  <c r="R822" i="5"/>
  <c r="R823" i="5"/>
  <c r="R824" i="5"/>
  <c r="R825" i="5"/>
  <c r="R826" i="5"/>
  <c r="R827" i="5"/>
  <c r="R828" i="5"/>
  <c r="R829" i="5"/>
  <c r="R830" i="5"/>
  <c r="R831" i="5"/>
  <c r="R832" i="5"/>
  <c r="R833" i="5"/>
  <c r="R834" i="5"/>
  <c r="R835" i="5"/>
  <c r="R836" i="5"/>
  <c r="R837" i="5"/>
  <c r="R838" i="5"/>
  <c r="R839" i="5"/>
  <c r="R840" i="5"/>
  <c r="R841" i="5"/>
  <c r="R842" i="5"/>
  <c r="R843" i="5"/>
  <c r="R844" i="5"/>
  <c r="R845" i="5"/>
  <c r="R846" i="5"/>
  <c r="R847" i="5"/>
  <c r="R848" i="5"/>
  <c r="R849" i="5"/>
  <c r="R850" i="5"/>
  <c r="R851" i="5"/>
  <c r="R852" i="5"/>
  <c r="R853" i="5"/>
  <c r="R854" i="5"/>
  <c r="R855" i="5"/>
  <c r="R856" i="5"/>
  <c r="R857" i="5"/>
  <c r="R858" i="5"/>
  <c r="R859" i="5"/>
  <c r="R860" i="5"/>
  <c r="R861" i="5"/>
  <c r="R862" i="5"/>
  <c r="R863" i="5"/>
  <c r="R864" i="5"/>
  <c r="R865" i="5"/>
  <c r="R866" i="5"/>
  <c r="R867" i="5"/>
  <c r="R868" i="5"/>
  <c r="R869" i="5"/>
  <c r="R870" i="5"/>
  <c r="R871" i="5"/>
  <c r="R872" i="5"/>
  <c r="R873" i="5"/>
  <c r="R874" i="5"/>
  <c r="R875" i="5"/>
  <c r="R876" i="5"/>
  <c r="R877" i="5"/>
  <c r="R878" i="5"/>
  <c r="R879" i="5"/>
  <c r="R880" i="5"/>
  <c r="R881" i="5"/>
  <c r="R882" i="5"/>
  <c r="R883" i="5"/>
  <c r="R884" i="5"/>
  <c r="R885" i="5"/>
  <c r="R886" i="5"/>
  <c r="R887" i="5"/>
  <c r="R888" i="5"/>
  <c r="R889" i="5"/>
  <c r="R890" i="5"/>
  <c r="R891" i="5"/>
  <c r="R892" i="5"/>
  <c r="R893" i="5"/>
  <c r="R894" i="5"/>
  <c r="R895" i="5"/>
  <c r="R896" i="5"/>
  <c r="R897" i="5"/>
  <c r="R898" i="5"/>
  <c r="R899" i="5"/>
  <c r="R900" i="5"/>
  <c r="R901" i="5"/>
  <c r="R902" i="5"/>
  <c r="R903" i="5"/>
  <c r="R904" i="5"/>
  <c r="R905" i="5"/>
  <c r="R906" i="5"/>
  <c r="R907" i="5"/>
  <c r="R908" i="5"/>
  <c r="R909" i="5"/>
  <c r="R910" i="5"/>
  <c r="R911" i="5"/>
  <c r="R912" i="5"/>
  <c r="R913" i="5"/>
  <c r="R914" i="5"/>
  <c r="R915" i="5"/>
  <c r="R916" i="5"/>
  <c r="R917" i="5"/>
  <c r="R918" i="5"/>
  <c r="R919" i="5"/>
  <c r="R920" i="5"/>
  <c r="R921" i="5"/>
  <c r="R922" i="5"/>
  <c r="R923" i="5"/>
  <c r="R924" i="5"/>
  <c r="R925" i="5"/>
  <c r="R926" i="5"/>
  <c r="R927" i="5"/>
  <c r="R928" i="5"/>
  <c r="R929" i="5"/>
  <c r="R930" i="5"/>
  <c r="R931" i="5"/>
  <c r="R932" i="5"/>
  <c r="R933" i="5"/>
  <c r="R934" i="5"/>
  <c r="R935" i="5"/>
  <c r="R936" i="5"/>
  <c r="R937" i="5"/>
  <c r="R938" i="5"/>
  <c r="R939" i="5"/>
  <c r="R940" i="5"/>
  <c r="R941" i="5"/>
  <c r="R942" i="5"/>
  <c r="R943" i="5"/>
  <c r="R944" i="5"/>
  <c r="R945" i="5"/>
  <c r="R946" i="5"/>
  <c r="R947" i="5"/>
  <c r="R948" i="5"/>
  <c r="R949" i="5"/>
  <c r="R950" i="5"/>
  <c r="R951" i="5"/>
  <c r="R952" i="5"/>
  <c r="R953" i="5"/>
  <c r="R954" i="5"/>
  <c r="R955" i="5"/>
  <c r="R956" i="5"/>
  <c r="R957" i="5"/>
  <c r="R958" i="5"/>
  <c r="R959" i="5"/>
  <c r="R960" i="5"/>
  <c r="R961" i="5"/>
  <c r="R962" i="5"/>
  <c r="R963" i="5"/>
  <c r="R964" i="5"/>
  <c r="R965" i="5"/>
  <c r="R966" i="5"/>
  <c r="R967" i="5"/>
  <c r="R968" i="5"/>
  <c r="R969" i="5"/>
  <c r="R970" i="5"/>
  <c r="R971" i="5"/>
  <c r="R972" i="5"/>
  <c r="R973" i="5"/>
  <c r="R974" i="5"/>
  <c r="R975" i="5"/>
  <c r="R976" i="5"/>
  <c r="R977" i="5"/>
  <c r="R978" i="5"/>
  <c r="R979" i="5"/>
  <c r="R980" i="5"/>
  <c r="R981" i="5"/>
  <c r="R982" i="5"/>
  <c r="R983" i="5"/>
  <c r="R984" i="5"/>
  <c r="R985" i="5"/>
  <c r="R986" i="5"/>
  <c r="R987" i="5"/>
  <c r="R988" i="5"/>
  <c r="R989" i="5"/>
  <c r="R990" i="5"/>
  <c r="R991" i="5"/>
  <c r="R992" i="5"/>
  <c r="R993" i="5"/>
  <c r="R994" i="5"/>
  <c r="R995" i="5"/>
  <c r="R996" i="5"/>
  <c r="R997" i="5"/>
  <c r="R998" i="5"/>
  <c r="R999" i="5"/>
  <c r="R1000" i="5"/>
  <c r="R1001" i="5"/>
  <c r="R1002" i="5"/>
  <c r="R1003" i="5"/>
  <c r="R1004" i="5"/>
  <c r="R1005" i="5"/>
  <c r="R1006" i="5"/>
  <c r="R1007" i="5"/>
  <c r="R1008" i="5"/>
  <c r="R1009" i="5"/>
  <c r="R1010" i="5"/>
  <c r="R1011" i="5"/>
  <c r="R1012" i="5"/>
  <c r="Q14" i="5"/>
  <c r="Q15" i="5"/>
  <c r="Q16" i="5"/>
  <c r="Q17" i="5"/>
  <c r="Q18" i="5"/>
  <c r="Q19" i="5"/>
  <c r="Q20" i="5"/>
  <c r="Q21" i="5"/>
  <c r="Q22" i="5"/>
  <c r="Q23" i="5"/>
  <c r="Q24" i="5"/>
  <c r="Q25" i="5"/>
  <c r="Q26" i="5"/>
  <c r="Q27" i="5"/>
  <c r="Q28" i="5"/>
  <c r="Q29" i="5"/>
  <c r="Q30" i="5"/>
  <c r="Q31" i="5"/>
  <c r="Q32" i="5"/>
  <c r="Q33" i="5"/>
  <c r="Q34" i="5"/>
  <c r="Q35" i="5"/>
  <c r="Q36" i="5"/>
  <c r="Q37" i="5"/>
  <c r="Q38" i="5"/>
  <c r="Q39" i="5"/>
  <c r="Q40" i="5"/>
  <c r="Q41" i="5"/>
  <c r="Q42" i="5"/>
  <c r="Q43" i="5"/>
  <c r="Q44" i="5"/>
  <c r="Q45" i="5"/>
  <c r="Q46" i="5"/>
  <c r="Q47" i="5"/>
  <c r="Q48" i="5"/>
  <c r="Q49" i="5"/>
  <c r="Q50" i="5"/>
  <c r="Q51" i="5"/>
  <c r="Q52" i="5"/>
  <c r="Q53" i="5"/>
  <c r="Q54" i="5"/>
  <c r="Q55" i="5"/>
  <c r="Q56" i="5"/>
  <c r="Q57" i="5"/>
  <c r="Q58" i="5"/>
  <c r="Q59" i="5"/>
  <c r="Q60" i="5"/>
  <c r="Q61" i="5"/>
  <c r="Q62" i="5"/>
  <c r="Q63" i="5"/>
  <c r="Q64" i="5"/>
  <c r="Q65" i="5"/>
  <c r="Q66" i="5"/>
  <c r="Q67" i="5"/>
  <c r="Q68" i="5"/>
  <c r="Q69" i="5"/>
  <c r="Q70" i="5"/>
  <c r="Q71" i="5"/>
  <c r="Q72" i="5"/>
  <c r="Q73" i="5"/>
  <c r="Q74" i="5"/>
  <c r="Q75" i="5"/>
  <c r="Q76" i="5"/>
  <c r="Q77" i="5"/>
  <c r="Q78" i="5"/>
  <c r="Q79" i="5"/>
  <c r="Q80" i="5"/>
  <c r="Q81" i="5"/>
  <c r="Q82" i="5"/>
  <c r="Q83" i="5"/>
  <c r="Q84" i="5"/>
  <c r="Q85" i="5"/>
  <c r="Q86" i="5"/>
  <c r="Q87" i="5"/>
  <c r="Q88" i="5"/>
  <c r="Q89" i="5"/>
  <c r="Q90" i="5"/>
  <c r="Q91" i="5"/>
  <c r="Q92" i="5"/>
  <c r="Q93" i="5"/>
  <c r="Q94" i="5"/>
  <c r="Q95" i="5"/>
  <c r="Q96" i="5"/>
  <c r="Q97" i="5"/>
  <c r="Q98" i="5"/>
  <c r="Q99" i="5"/>
  <c r="Q100" i="5"/>
  <c r="Q101" i="5"/>
  <c r="Q102" i="5"/>
  <c r="Q103" i="5"/>
  <c r="Q104" i="5"/>
  <c r="Q105" i="5"/>
  <c r="Q106" i="5"/>
  <c r="Q107" i="5"/>
  <c r="Q108" i="5"/>
  <c r="Q109" i="5"/>
  <c r="Q110" i="5"/>
  <c r="Q111" i="5"/>
  <c r="Q112" i="5"/>
  <c r="Q113" i="5"/>
  <c r="Q114" i="5"/>
  <c r="Q115" i="5"/>
  <c r="Q116" i="5"/>
  <c r="Q117" i="5"/>
  <c r="Q118" i="5"/>
  <c r="Q119" i="5"/>
  <c r="Q120" i="5"/>
  <c r="Q121" i="5"/>
  <c r="Q122" i="5"/>
  <c r="Q123" i="5"/>
  <c r="Q124" i="5"/>
  <c r="Q125" i="5"/>
  <c r="Q126" i="5"/>
  <c r="Q127" i="5"/>
  <c r="Q128" i="5"/>
  <c r="Q129" i="5"/>
  <c r="Q130" i="5"/>
  <c r="Q131" i="5"/>
  <c r="Q132" i="5"/>
  <c r="Q133" i="5"/>
  <c r="Q134" i="5"/>
  <c r="Q135" i="5"/>
  <c r="Q136" i="5"/>
  <c r="Q137" i="5"/>
  <c r="Q138" i="5"/>
  <c r="Q139" i="5"/>
  <c r="Q140" i="5"/>
  <c r="Q141" i="5"/>
  <c r="Q142" i="5"/>
  <c r="Q143" i="5"/>
  <c r="Q144" i="5"/>
  <c r="Q145" i="5"/>
  <c r="Q146" i="5"/>
  <c r="Q147" i="5"/>
  <c r="Q148" i="5"/>
  <c r="Q149" i="5"/>
  <c r="Q150" i="5"/>
  <c r="Q151" i="5"/>
  <c r="Q152" i="5"/>
  <c r="Q153" i="5"/>
  <c r="Q154" i="5"/>
  <c r="Q155" i="5"/>
  <c r="Q156" i="5"/>
  <c r="Q157" i="5"/>
  <c r="Q158" i="5"/>
  <c r="Q159" i="5"/>
  <c r="Q160" i="5"/>
  <c r="Q161" i="5"/>
  <c r="Q162" i="5"/>
  <c r="Q163" i="5"/>
  <c r="Q164" i="5"/>
  <c r="Q165" i="5"/>
  <c r="Q166" i="5"/>
  <c r="Q167" i="5"/>
  <c r="Q168" i="5"/>
  <c r="Q169" i="5"/>
  <c r="Q170" i="5"/>
  <c r="Q171" i="5"/>
  <c r="Q172" i="5"/>
  <c r="Q173" i="5"/>
  <c r="Q174" i="5"/>
  <c r="Q175" i="5"/>
  <c r="Q176" i="5"/>
  <c r="Q177" i="5"/>
  <c r="Q178" i="5"/>
  <c r="Q179" i="5"/>
  <c r="Q180" i="5"/>
  <c r="Q181" i="5"/>
  <c r="Q182" i="5"/>
  <c r="Q183" i="5"/>
  <c r="Q184" i="5"/>
  <c r="Q185" i="5"/>
  <c r="Q186" i="5"/>
  <c r="Q187" i="5"/>
  <c r="Q188" i="5"/>
  <c r="Q189" i="5"/>
  <c r="Q190" i="5"/>
  <c r="Q191" i="5"/>
  <c r="Q192" i="5"/>
  <c r="Q193" i="5"/>
  <c r="Q194" i="5"/>
  <c r="Q195" i="5"/>
  <c r="Q196" i="5"/>
  <c r="Q197" i="5"/>
  <c r="Q198" i="5"/>
  <c r="Q199" i="5"/>
  <c r="Q200" i="5"/>
  <c r="Q201" i="5"/>
  <c r="Q202" i="5"/>
  <c r="Q203" i="5"/>
  <c r="Q204" i="5"/>
  <c r="Q205" i="5"/>
  <c r="Q206" i="5"/>
  <c r="Q207" i="5"/>
  <c r="Q208" i="5"/>
  <c r="Q209" i="5"/>
  <c r="Q210" i="5"/>
  <c r="Q211" i="5"/>
  <c r="Q212" i="5"/>
  <c r="Q213" i="5"/>
  <c r="Q214" i="5"/>
  <c r="Q215" i="5"/>
  <c r="Q216" i="5"/>
  <c r="Q217" i="5"/>
  <c r="Q218" i="5"/>
  <c r="Q219" i="5"/>
  <c r="Q220" i="5"/>
  <c r="Q221" i="5"/>
  <c r="Q222" i="5"/>
  <c r="Q223" i="5"/>
  <c r="Q224" i="5"/>
  <c r="Q225" i="5"/>
  <c r="Q226" i="5"/>
  <c r="Q227" i="5"/>
  <c r="Q228" i="5"/>
  <c r="Q229" i="5"/>
  <c r="Q230" i="5"/>
  <c r="Q231" i="5"/>
  <c r="Q232" i="5"/>
  <c r="Q233" i="5"/>
  <c r="Q234" i="5"/>
  <c r="Q235" i="5"/>
  <c r="Q236" i="5"/>
  <c r="Q237" i="5"/>
  <c r="Q238" i="5"/>
  <c r="Q239" i="5"/>
  <c r="Q240" i="5"/>
  <c r="Q241" i="5"/>
  <c r="Q242" i="5"/>
  <c r="Q243" i="5"/>
  <c r="Q244" i="5"/>
  <c r="Q245" i="5"/>
  <c r="Q246" i="5"/>
  <c r="Q247" i="5"/>
  <c r="Q248" i="5"/>
  <c r="Q249" i="5"/>
  <c r="Q250" i="5"/>
  <c r="Q251" i="5"/>
  <c r="Q252" i="5"/>
  <c r="Q253" i="5"/>
  <c r="Q254" i="5"/>
  <c r="Q255" i="5"/>
  <c r="Q256" i="5"/>
  <c r="Q257" i="5"/>
  <c r="Q258" i="5"/>
  <c r="Q259" i="5"/>
  <c r="Q260" i="5"/>
  <c r="Q261" i="5"/>
  <c r="Q262" i="5"/>
  <c r="Q263" i="5"/>
  <c r="Q264" i="5"/>
  <c r="Q265" i="5"/>
  <c r="Q266" i="5"/>
  <c r="Q267" i="5"/>
  <c r="Q268" i="5"/>
  <c r="Q269" i="5"/>
  <c r="Q270" i="5"/>
  <c r="Q271" i="5"/>
  <c r="Q272" i="5"/>
  <c r="Q273" i="5"/>
  <c r="Q274" i="5"/>
  <c r="Q275" i="5"/>
  <c r="Q276" i="5"/>
  <c r="Q277" i="5"/>
  <c r="Q278" i="5"/>
  <c r="Q279" i="5"/>
  <c r="Q280" i="5"/>
  <c r="Q281" i="5"/>
  <c r="Q282" i="5"/>
  <c r="Q283" i="5"/>
  <c r="Q284" i="5"/>
  <c r="Q285" i="5"/>
  <c r="Q286" i="5"/>
  <c r="Q287" i="5"/>
  <c r="Q288" i="5"/>
  <c r="Q289" i="5"/>
  <c r="Q290" i="5"/>
  <c r="Q291" i="5"/>
  <c r="Q292" i="5"/>
  <c r="Q293" i="5"/>
  <c r="Q294" i="5"/>
  <c r="Q295" i="5"/>
  <c r="Q296" i="5"/>
  <c r="Q297" i="5"/>
  <c r="Q298" i="5"/>
  <c r="Q299" i="5"/>
  <c r="Q300" i="5"/>
  <c r="Q301" i="5"/>
  <c r="Q302" i="5"/>
  <c r="Q303" i="5"/>
  <c r="Q304" i="5"/>
  <c r="Q305" i="5"/>
  <c r="Q306" i="5"/>
  <c r="Q307" i="5"/>
  <c r="Q308" i="5"/>
  <c r="Q309" i="5"/>
  <c r="Q310" i="5"/>
  <c r="Q311" i="5"/>
  <c r="Q312" i="5"/>
  <c r="Q313" i="5"/>
  <c r="Q314" i="5"/>
  <c r="Q315" i="5"/>
  <c r="Q316" i="5"/>
  <c r="Q317" i="5"/>
  <c r="Q318" i="5"/>
  <c r="Q319" i="5"/>
  <c r="Q320" i="5"/>
  <c r="Q321" i="5"/>
  <c r="Q322" i="5"/>
  <c r="Q323" i="5"/>
  <c r="Q324" i="5"/>
  <c r="Q325" i="5"/>
  <c r="Q326" i="5"/>
  <c r="Q327" i="5"/>
  <c r="Q328" i="5"/>
  <c r="Q329" i="5"/>
  <c r="Q330" i="5"/>
  <c r="Q331" i="5"/>
  <c r="Q332" i="5"/>
  <c r="Q333" i="5"/>
  <c r="Q334" i="5"/>
  <c r="Q335" i="5"/>
  <c r="Q336" i="5"/>
  <c r="Q337" i="5"/>
  <c r="Q338" i="5"/>
  <c r="Q339" i="5"/>
  <c r="Q340" i="5"/>
  <c r="Q341" i="5"/>
  <c r="Q342" i="5"/>
  <c r="Q343" i="5"/>
  <c r="Q344" i="5"/>
  <c r="Q345" i="5"/>
  <c r="Q346" i="5"/>
  <c r="Q347" i="5"/>
  <c r="Q348" i="5"/>
  <c r="Q349" i="5"/>
  <c r="Q350" i="5"/>
  <c r="Q351" i="5"/>
  <c r="Q352" i="5"/>
  <c r="Q353" i="5"/>
  <c r="Q354" i="5"/>
  <c r="Q355" i="5"/>
  <c r="Q356" i="5"/>
  <c r="Q357" i="5"/>
  <c r="Q358" i="5"/>
  <c r="Q359" i="5"/>
  <c r="Q360" i="5"/>
  <c r="Q361" i="5"/>
  <c r="Q362" i="5"/>
  <c r="Q363" i="5"/>
  <c r="Q364" i="5"/>
  <c r="Q365" i="5"/>
  <c r="Q366" i="5"/>
  <c r="Q367" i="5"/>
  <c r="Q368" i="5"/>
  <c r="Q369" i="5"/>
  <c r="Q370" i="5"/>
  <c r="Q371" i="5"/>
  <c r="Q372" i="5"/>
  <c r="Q373" i="5"/>
  <c r="Q374" i="5"/>
  <c r="Q375" i="5"/>
  <c r="Q376" i="5"/>
  <c r="Q377" i="5"/>
  <c r="Q378" i="5"/>
  <c r="Q379" i="5"/>
  <c r="Q380" i="5"/>
  <c r="Q381" i="5"/>
  <c r="Q382" i="5"/>
  <c r="Q383" i="5"/>
  <c r="Q384" i="5"/>
  <c r="Q385" i="5"/>
  <c r="Q386" i="5"/>
  <c r="Q387" i="5"/>
  <c r="Q388" i="5"/>
  <c r="Q389" i="5"/>
  <c r="Q390" i="5"/>
  <c r="Q391" i="5"/>
  <c r="Q392" i="5"/>
  <c r="Q393" i="5"/>
  <c r="Q394" i="5"/>
  <c r="Q395" i="5"/>
  <c r="Q396" i="5"/>
  <c r="Q397" i="5"/>
  <c r="Q398" i="5"/>
  <c r="Q399" i="5"/>
  <c r="Q400" i="5"/>
  <c r="Q401" i="5"/>
  <c r="Q402" i="5"/>
  <c r="Q403" i="5"/>
  <c r="Q404" i="5"/>
  <c r="Q405" i="5"/>
  <c r="Q406" i="5"/>
  <c r="Q407" i="5"/>
  <c r="Q408" i="5"/>
  <c r="Q409" i="5"/>
  <c r="Q410" i="5"/>
  <c r="Q411" i="5"/>
  <c r="Q412" i="5"/>
  <c r="Q413" i="5"/>
  <c r="Q414" i="5"/>
  <c r="Q415" i="5"/>
  <c r="Q416" i="5"/>
  <c r="Q417" i="5"/>
  <c r="Q418" i="5"/>
  <c r="Q419" i="5"/>
  <c r="Q420" i="5"/>
  <c r="Q421" i="5"/>
  <c r="Q422" i="5"/>
  <c r="Q423" i="5"/>
  <c r="Q424" i="5"/>
  <c r="Q425" i="5"/>
  <c r="Q426" i="5"/>
  <c r="Q427" i="5"/>
  <c r="Q428" i="5"/>
  <c r="Q429" i="5"/>
  <c r="Q430" i="5"/>
  <c r="Q431" i="5"/>
  <c r="Q432" i="5"/>
  <c r="Q433" i="5"/>
  <c r="Q434" i="5"/>
  <c r="Q435" i="5"/>
  <c r="Q436" i="5"/>
  <c r="Q437" i="5"/>
  <c r="Q438" i="5"/>
  <c r="Q439" i="5"/>
  <c r="Q440" i="5"/>
  <c r="Q441" i="5"/>
  <c r="Q442" i="5"/>
  <c r="Q443" i="5"/>
  <c r="Q444" i="5"/>
  <c r="Q445" i="5"/>
  <c r="Q446" i="5"/>
  <c r="Q447" i="5"/>
  <c r="Q448" i="5"/>
  <c r="Q449" i="5"/>
  <c r="Q450" i="5"/>
  <c r="Q451" i="5"/>
  <c r="Q452" i="5"/>
  <c r="Q453" i="5"/>
  <c r="Q454" i="5"/>
  <c r="Q455" i="5"/>
  <c r="Q456" i="5"/>
  <c r="Q457" i="5"/>
  <c r="Q458" i="5"/>
  <c r="Q459" i="5"/>
  <c r="Q460" i="5"/>
  <c r="Q461" i="5"/>
  <c r="Q462" i="5"/>
  <c r="Q463" i="5"/>
  <c r="Q464" i="5"/>
  <c r="Q465" i="5"/>
  <c r="Q466" i="5"/>
  <c r="Q467" i="5"/>
  <c r="Q468" i="5"/>
  <c r="Q469" i="5"/>
  <c r="Q470" i="5"/>
  <c r="Q471" i="5"/>
  <c r="Q472" i="5"/>
  <c r="Q473" i="5"/>
  <c r="Q474" i="5"/>
  <c r="Q475" i="5"/>
  <c r="Q476" i="5"/>
  <c r="Q477" i="5"/>
  <c r="Q478" i="5"/>
  <c r="Q479" i="5"/>
  <c r="Q480" i="5"/>
  <c r="Q481" i="5"/>
  <c r="Q482" i="5"/>
  <c r="Q483" i="5"/>
  <c r="Q484" i="5"/>
  <c r="Q485" i="5"/>
  <c r="Q486" i="5"/>
  <c r="Q487" i="5"/>
  <c r="Q488" i="5"/>
  <c r="Q489" i="5"/>
  <c r="Q490" i="5"/>
  <c r="Q491" i="5"/>
  <c r="Q492" i="5"/>
  <c r="Q493" i="5"/>
  <c r="Q494" i="5"/>
  <c r="Q495" i="5"/>
  <c r="Q496" i="5"/>
  <c r="Q497" i="5"/>
  <c r="Q498" i="5"/>
  <c r="Q499" i="5"/>
  <c r="Q500" i="5"/>
  <c r="Q501" i="5"/>
  <c r="Q502" i="5"/>
  <c r="Q503" i="5"/>
  <c r="Q504" i="5"/>
  <c r="Q505" i="5"/>
  <c r="Q506" i="5"/>
  <c r="Q507" i="5"/>
  <c r="Q508" i="5"/>
  <c r="Q509" i="5"/>
  <c r="Q510" i="5"/>
  <c r="Q511" i="5"/>
  <c r="Q512" i="5"/>
  <c r="Q513" i="5"/>
  <c r="Q514" i="5"/>
  <c r="Q515" i="5"/>
  <c r="Q516" i="5"/>
  <c r="Q517" i="5"/>
  <c r="Q518" i="5"/>
  <c r="Q519" i="5"/>
  <c r="Q520" i="5"/>
  <c r="Q521" i="5"/>
  <c r="Q522" i="5"/>
  <c r="Q523" i="5"/>
  <c r="Q524" i="5"/>
  <c r="Q525" i="5"/>
  <c r="Q526" i="5"/>
  <c r="Q527" i="5"/>
  <c r="Q528" i="5"/>
  <c r="Q529" i="5"/>
  <c r="Q530" i="5"/>
  <c r="Q531" i="5"/>
  <c r="Q532" i="5"/>
  <c r="Q533" i="5"/>
  <c r="Q534" i="5"/>
  <c r="Q535" i="5"/>
  <c r="Q536" i="5"/>
  <c r="Q537" i="5"/>
  <c r="Q538" i="5"/>
  <c r="Q539" i="5"/>
  <c r="Q540" i="5"/>
  <c r="Q541" i="5"/>
  <c r="Q542" i="5"/>
  <c r="Q543" i="5"/>
  <c r="Q544" i="5"/>
  <c r="Q545" i="5"/>
  <c r="Q546" i="5"/>
  <c r="Q547" i="5"/>
  <c r="Q548" i="5"/>
  <c r="Q549" i="5"/>
  <c r="Q550" i="5"/>
  <c r="Q551" i="5"/>
  <c r="Q552" i="5"/>
  <c r="Q553" i="5"/>
  <c r="Q554" i="5"/>
  <c r="Q555" i="5"/>
  <c r="Q556" i="5"/>
  <c r="Q557" i="5"/>
  <c r="Q558" i="5"/>
  <c r="Q559" i="5"/>
  <c r="Q560" i="5"/>
  <c r="Q561" i="5"/>
  <c r="Q562" i="5"/>
  <c r="Q563" i="5"/>
  <c r="Q564" i="5"/>
  <c r="Q565" i="5"/>
  <c r="Q566" i="5"/>
  <c r="Q567" i="5"/>
  <c r="Q568" i="5"/>
  <c r="Q569" i="5"/>
  <c r="Q570" i="5"/>
  <c r="Q571" i="5"/>
  <c r="Q572" i="5"/>
  <c r="Q573" i="5"/>
  <c r="Q574" i="5"/>
  <c r="Q575" i="5"/>
  <c r="Q576" i="5"/>
  <c r="Q577" i="5"/>
  <c r="Q578" i="5"/>
  <c r="Q579" i="5"/>
  <c r="Q580" i="5"/>
  <c r="Q581" i="5"/>
  <c r="Q582" i="5"/>
  <c r="Q583" i="5"/>
  <c r="Q584" i="5"/>
  <c r="Q585" i="5"/>
  <c r="Q586" i="5"/>
  <c r="Q587" i="5"/>
  <c r="Q588" i="5"/>
  <c r="Q589" i="5"/>
  <c r="Q590" i="5"/>
  <c r="Q591" i="5"/>
  <c r="Q592" i="5"/>
  <c r="Q593" i="5"/>
  <c r="Q594" i="5"/>
  <c r="Q595" i="5"/>
  <c r="Q596" i="5"/>
  <c r="Q597" i="5"/>
  <c r="Q598" i="5"/>
  <c r="Q599" i="5"/>
  <c r="Q600" i="5"/>
  <c r="Q601" i="5"/>
  <c r="Q602" i="5"/>
  <c r="Q603" i="5"/>
  <c r="Q604" i="5"/>
  <c r="Q605" i="5"/>
  <c r="Q606" i="5"/>
  <c r="Q607" i="5"/>
  <c r="Q608" i="5"/>
  <c r="Q609" i="5"/>
  <c r="Q610" i="5"/>
  <c r="Q611" i="5"/>
  <c r="Q612" i="5"/>
  <c r="Q613" i="5"/>
  <c r="Q614" i="5"/>
  <c r="Q615" i="5"/>
  <c r="Q616" i="5"/>
  <c r="Q617" i="5"/>
  <c r="Q618" i="5"/>
  <c r="Q619" i="5"/>
  <c r="Q620" i="5"/>
  <c r="Q621" i="5"/>
  <c r="Q622" i="5"/>
  <c r="Q623" i="5"/>
  <c r="Q624" i="5"/>
  <c r="Q625" i="5"/>
  <c r="Q626" i="5"/>
  <c r="Q627" i="5"/>
  <c r="Q628" i="5"/>
  <c r="Q629" i="5"/>
  <c r="Q630" i="5"/>
  <c r="Q631" i="5"/>
  <c r="Q632" i="5"/>
  <c r="Q633" i="5"/>
  <c r="Q634" i="5"/>
  <c r="Q635" i="5"/>
  <c r="Q636" i="5"/>
  <c r="Q637" i="5"/>
  <c r="Q638" i="5"/>
  <c r="Q639" i="5"/>
  <c r="Q640" i="5"/>
  <c r="Q641" i="5"/>
  <c r="Q642" i="5"/>
  <c r="Q643" i="5"/>
  <c r="Q644" i="5"/>
  <c r="Q645" i="5"/>
  <c r="Q646" i="5"/>
  <c r="Q647" i="5"/>
  <c r="Q648" i="5"/>
  <c r="Q649" i="5"/>
  <c r="Q650" i="5"/>
  <c r="Q651" i="5"/>
  <c r="Q652" i="5"/>
  <c r="Q653" i="5"/>
  <c r="Q654" i="5"/>
  <c r="Q655" i="5"/>
  <c r="Q656" i="5"/>
  <c r="Q657" i="5"/>
  <c r="Q658" i="5"/>
  <c r="Q659" i="5"/>
  <c r="Q660" i="5"/>
  <c r="Q661" i="5"/>
  <c r="Q662" i="5"/>
  <c r="Q663" i="5"/>
  <c r="Q664" i="5"/>
  <c r="Q665" i="5"/>
  <c r="Q666" i="5"/>
  <c r="Q667" i="5"/>
  <c r="Q668" i="5"/>
  <c r="Q669" i="5"/>
  <c r="Q670" i="5"/>
  <c r="Q671" i="5"/>
  <c r="Q672" i="5"/>
  <c r="Q673" i="5"/>
  <c r="Q674" i="5"/>
  <c r="Q675" i="5"/>
  <c r="Q676" i="5"/>
  <c r="Q677" i="5"/>
  <c r="Q678" i="5"/>
  <c r="Q679" i="5"/>
  <c r="Q680" i="5"/>
  <c r="Q681" i="5"/>
  <c r="Q682" i="5"/>
  <c r="Q683" i="5"/>
  <c r="Q684" i="5"/>
  <c r="Q685" i="5"/>
  <c r="Q686" i="5"/>
  <c r="Q687" i="5"/>
  <c r="Q688" i="5"/>
  <c r="Q689" i="5"/>
  <c r="Q690" i="5"/>
  <c r="Q691" i="5"/>
  <c r="Q692" i="5"/>
  <c r="Q693" i="5"/>
  <c r="Q694" i="5"/>
  <c r="Q695" i="5"/>
  <c r="Q696" i="5"/>
  <c r="Q697" i="5"/>
  <c r="Q698" i="5"/>
  <c r="Q699" i="5"/>
  <c r="Q700" i="5"/>
  <c r="Q701" i="5"/>
  <c r="Q702" i="5"/>
  <c r="Q703" i="5"/>
  <c r="Q704" i="5"/>
  <c r="Q705" i="5"/>
  <c r="Q706" i="5"/>
  <c r="Q707" i="5"/>
  <c r="Q708" i="5"/>
  <c r="Q709" i="5"/>
  <c r="Q710" i="5"/>
  <c r="Q711" i="5"/>
  <c r="Q712" i="5"/>
  <c r="Q713" i="5"/>
  <c r="Q714" i="5"/>
  <c r="Q715" i="5"/>
  <c r="Q716" i="5"/>
  <c r="Q717" i="5"/>
  <c r="Q718" i="5"/>
  <c r="Q719" i="5"/>
  <c r="Q720" i="5"/>
  <c r="Q721" i="5"/>
  <c r="Q722" i="5"/>
  <c r="Q723" i="5"/>
  <c r="Q724" i="5"/>
  <c r="Q725" i="5"/>
  <c r="Q726" i="5"/>
  <c r="Q727" i="5"/>
  <c r="Q728" i="5"/>
  <c r="Q729" i="5"/>
  <c r="Q730" i="5"/>
  <c r="Q731" i="5"/>
  <c r="Q732" i="5"/>
  <c r="Q733" i="5"/>
  <c r="Q734" i="5"/>
  <c r="Q735" i="5"/>
  <c r="Q736" i="5"/>
  <c r="Q737" i="5"/>
  <c r="Q738" i="5"/>
  <c r="Q739" i="5"/>
  <c r="Q740" i="5"/>
  <c r="Q741" i="5"/>
  <c r="Q742" i="5"/>
  <c r="Q743" i="5"/>
  <c r="Q744" i="5"/>
  <c r="Q745" i="5"/>
  <c r="Q746" i="5"/>
  <c r="Q747" i="5"/>
  <c r="Q748" i="5"/>
  <c r="Q749" i="5"/>
  <c r="Q750" i="5"/>
  <c r="Q751" i="5"/>
  <c r="Q752" i="5"/>
  <c r="Q753" i="5"/>
  <c r="Q754" i="5"/>
  <c r="Q755" i="5"/>
  <c r="Q756" i="5"/>
  <c r="Q757" i="5"/>
  <c r="Q758" i="5"/>
  <c r="Q759" i="5"/>
  <c r="Q760" i="5"/>
  <c r="Q761" i="5"/>
  <c r="Q762" i="5"/>
  <c r="Q763" i="5"/>
  <c r="Q764" i="5"/>
  <c r="Q765" i="5"/>
  <c r="Q766" i="5"/>
  <c r="Q767" i="5"/>
  <c r="Q768" i="5"/>
  <c r="Q769" i="5"/>
  <c r="Q770" i="5"/>
  <c r="Q771" i="5"/>
  <c r="Q772" i="5"/>
  <c r="Q773" i="5"/>
  <c r="Q774" i="5"/>
  <c r="Q775" i="5"/>
  <c r="Q776" i="5"/>
  <c r="Q777" i="5"/>
  <c r="Q778" i="5"/>
  <c r="Q779" i="5"/>
  <c r="Q780" i="5"/>
  <c r="Q781" i="5"/>
  <c r="Q782" i="5"/>
  <c r="Q783" i="5"/>
  <c r="Q784" i="5"/>
  <c r="Q785" i="5"/>
  <c r="Q786" i="5"/>
  <c r="Q787" i="5"/>
  <c r="Q788" i="5"/>
  <c r="Q789" i="5"/>
  <c r="Q790" i="5"/>
  <c r="Q791" i="5"/>
  <c r="Q792" i="5"/>
  <c r="Q793" i="5"/>
  <c r="Q794" i="5"/>
  <c r="Q795" i="5"/>
  <c r="Q796" i="5"/>
  <c r="Q797" i="5"/>
  <c r="Q798" i="5"/>
  <c r="Q799" i="5"/>
  <c r="Q800" i="5"/>
  <c r="Q801" i="5"/>
  <c r="Q802" i="5"/>
  <c r="Q803" i="5"/>
  <c r="Q804" i="5"/>
  <c r="Q805" i="5"/>
  <c r="Q806" i="5"/>
  <c r="Q807" i="5"/>
  <c r="Q808" i="5"/>
  <c r="Q809" i="5"/>
  <c r="Q810" i="5"/>
  <c r="Q811" i="5"/>
  <c r="Q812" i="5"/>
  <c r="Q813" i="5"/>
  <c r="Q814" i="5"/>
  <c r="Q815" i="5"/>
  <c r="Q816" i="5"/>
  <c r="Q817" i="5"/>
  <c r="Q818" i="5"/>
  <c r="Q819" i="5"/>
  <c r="Q820" i="5"/>
  <c r="Q821" i="5"/>
  <c r="Q822" i="5"/>
  <c r="Q823" i="5"/>
  <c r="Q824" i="5"/>
  <c r="Q825" i="5"/>
  <c r="Q826" i="5"/>
  <c r="Q827" i="5"/>
  <c r="Q828" i="5"/>
  <c r="Q829" i="5"/>
  <c r="Q830" i="5"/>
  <c r="Q831" i="5"/>
  <c r="Q832" i="5"/>
  <c r="Q833" i="5"/>
  <c r="Q834" i="5"/>
  <c r="Q835" i="5"/>
  <c r="Q836" i="5"/>
  <c r="Q837" i="5"/>
  <c r="Q838" i="5"/>
  <c r="Q839" i="5"/>
  <c r="Q840" i="5"/>
  <c r="Q841" i="5"/>
  <c r="Q842" i="5"/>
  <c r="Q843" i="5"/>
  <c r="Q844" i="5"/>
  <c r="Q845" i="5"/>
  <c r="Q846" i="5"/>
  <c r="Q847" i="5"/>
  <c r="Q848" i="5"/>
  <c r="Q849" i="5"/>
  <c r="Q850" i="5"/>
  <c r="Q851" i="5"/>
  <c r="Q852" i="5"/>
  <c r="Q853" i="5"/>
  <c r="Q854" i="5"/>
  <c r="Q855" i="5"/>
  <c r="Q856" i="5"/>
  <c r="Q857" i="5"/>
  <c r="Q858" i="5"/>
  <c r="Q859" i="5"/>
  <c r="Q860" i="5"/>
  <c r="Q861" i="5"/>
  <c r="Q862" i="5"/>
  <c r="Q863" i="5"/>
  <c r="Q864" i="5"/>
  <c r="Q865" i="5"/>
  <c r="Q866" i="5"/>
  <c r="Q867" i="5"/>
  <c r="Q868" i="5"/>
  <c r="Q869" i="5"/>
  <c r="Q870" i="5"/>
  <c r="Q871" i="5"/>
  <c r="Q872" i="5"/>
  <c r="Q873" i="5"/>
  <c r="Q874" i="5"/>
  <c r="Q875" i="5"/>
  <c r="Q876" i="5"/>
  <c r="Q877" i="5"/>
  <c r="Q878" i="5"/>
  <c r="Q879" i="5"/>
  <c r="Q880" i="5"/>
  <c r="Q881" i="5"/>
  <c r="Q882" i="5"/>
  <c r="Q883" i="5"/>
  <c r="Q884" i="5"/>
  <c r="Q885" i="5"/>
  <c r="Q886" i="5"/>
  <c r="Q887" i="5"/>
  <c r="Q888" i="5"/>
  <c r="Q889" i="5"/>
  <c r="Q890" i="5"/>
  <c r="Q891" i="5"/>
  <c r="Q892" i="5"/>
  <c r="Q893" i="5"/>
  <c r="Q894" i="5"/>
  <c r="Q895" i="5"/>
  <c r="Q896" i="5"/>
  <c r="Q897" i="5"/>
  <c r="Q898" i="5"/>
  <c r="Q899" i="5"/>
  <c r="Q900" i="5"/>
  <c r="Q901" i="5"/>
  <c r="Q902" i="5"/>
  <c r="Q903" i="5"/>
  <c r="Q904" i="5"/>
  <c r="Q905" i="5"/>
  <c r="Q906" i="5"/>
  <c r="Q907" i="5"/>
  <c r="Q908" i="5"/>
  <c r="Q909" i="5"/>
  <c r="Q910" i="5"/>
  <c r="Q911" i="5"/>
  <c r="Q912" i="5"/>
  <c r="Q913" i="5"/>
  <c r="Q914" i="5"/>
  <c r="Q915" i="5"/>
  <c r="Q916" i="5"/>
  <c r="Q917" i="5"/>
  <c r="Q918" i="5"/>
  <c r="Q919" i="5"/>
  <c r="Q920" i="5"/>
  <c r="Q921" i="5"/>
  <c r="Q922" i="5"/>
  <c r="Q923" i="5"/>
  <c r="Q924" i="5"/>
  <c r="Q925" i="5"/>
  <c r="Q926" i="5"/>
  <c r="Q927" i="5"/>
  <c r="Q928" i="5"/>
  <c r="Q929" i="5"/>
  <c r="Q930" i="5"/>
  <c r="Q931" i="5"/>
  <c r="Q932" i="5"/>
  <c r="Q933" i="5"/>
  <c r="Q934" i="5"/>
  <c r="Q935" i="5"/>
  <c r="Q936" i="5"/>
  <c r="Q937" i="5"/>
  <c r="Q938" i="5"/>
  <c r="Q939" i="5"/>
  <c r="Q940" i="5"/>
  <c r="Q941" i="5"/>
  <c r="Q942" i="5"/>
  <c r="Q943" i="5"/>
  <c r="Q944" i="5"/>
  <c r="Q945" i="5"/>
  <c r="Q946" i="5"/>
  <c r="Q947" i="5"/>
  <c r="Q948" i="5"/>
  <c r="Q949" i="5"/>
  <c r="Q950" i="5"/>
  <c r="Q951" i="5"/>
  <c r="Q952" i="5"/>
  <c r="Q953" i="5"/>
  <c r="Q954" i="5"/>
  <c r="Q955" i="5"/>
  <c r="Q956" i="5"/>
  <c r="Q957" i="5"/>
  <c r="Q958" i="5"/>
  <c r="Q959" i="5"/>
  <c r="Q960" i="5"/>
  <c r="Q961" i="5"/>
  <c r="Q962" i="5"/>
  <c r="Q963" i="5"/>
  <c r="Q964" i="5"/>
  <c r="Q965" i="5"/>
  <c r="Q966" i="5"/>
  <c r="Q967" i="5"/>
  <c r="Q968" i="5"/>
  <c r="Q969" i="5"/>
  <c r="Q970" i="5"/>
  <c r="Q971" i="5"/>
  <c r="Q972" i="5"/>
  <c r="Q973" i="5"/>
  <c r="Q974" i="5"/>
  <c r="Q975" i="5"/>
  <c r="Q976" i="5"/>
  <c r="Q977" i="5"/>
  <c r="Q978" i="5"/>
  <c r="Q979" i="5"/>
  <c r="Q980" i="5"/>
  <c r="Q981" i="5"/>
  <c r="Q982" i="5"/>
  <c r="Q983" i="5"/>
  <c r="Q984" i="5"/>
  <c r="Q985" i="5"/>
  <c r="Q986" i="5"/>
  <c r="Q987" i="5"/>
  <c r="Q988" i="5"/>
  <c r="Q989" i="5"/>
  <c r="Q990" i="5"/>
  <c r="Q991" i="5"/>
  <c r="Q992" i="5"/>
  <c r="Q993" i="5"/>
  <c r="Q994" i="5"/>
  <c r="Q995" i="5"/>
  <c r="Q996" i="5"/>
  <c r="Q997" i="5"/>
  <c r="Q998" i="5"/>
  <c r="Q999" i="5"/>
  <c r="Q1000" i="5"/>
  <c r="Q1001" i="5"/>
  <c r="Q1002" i="5"/>
  <c r="Q1003" i="5"/>
  <c r="Q1004" i="5"/>
  <c r="Q1005" i="5"/>
  <c r="Q1006" i="5"/>
  <c r="Q1007" i="5"/>
  <c r="Q1008" i="5"/>
  <c r="Q1009" i="5"/>
  <c r="Q1010" i="5"/>
  <c r="Q1011" i="5"/>
  <c r="Q1012" i="5"/>
  <c r="Q13" i="5"/>
  <c r="P15" i="5"/>
  <c r="P16" i="5"/>
  <c r="P17" i="5"/>
  <c r="P18" i="5"/>
  <c r="P19" i="5"/>
  <c r="P20" i="5"/>
  <c r="P21" i="5"/>
  <c r="P22" i="5"/>
  <c r="P23" i="5"/>
  <c r="P24" i="5"/>
  <c r="P25" i="5"/>
  <c r="P26" i="5"/>
  <c r="P27" i="5"/>
  <c r="P28" i="5"/>
  <c r="P29" i="5"/>
  <c r="P30" i="5"/>
  <c r="P31" i="5"/>
  <c r="P32" i="5"/>
  <c r="P33" i="5"/>
  <c r="P34" i="5"/>
  <c r="P35" i="5"/>
  <c r="P36" i="5"/>
  <c r="P37" i="5"/>
  <c r="P38" i="5"/>
  <c r="P39" i="5"/>
  <c r="P40" i="5"/>
  <c r="P41" i="5"/>
  <c r="P42" i="5"/>
  <c r="P43" i="5"/>
  <c r="P44" i="5"/>
  <c r="P45" i="5"/>
  <c r="P46" i="5"/>
  <c r="P47" i="5"/>
  <c r="P48" i="5"/>
  <c r="P49" i="5"/>
  <c r="P50" i="5"/>
  <c r="P51" i="5"/>
  <c r="P52" i="5"/>
  <c r="P55" i="5"/>
  <c r="P56" i="5"/>
  <c r="P57" i="5"/>
  <c r="P58" i="5"/>
  <c r="P59" i="5"/>
  <c r="P60" i="5"/>
  <c r="P61" i="5"/>
  <c r="P62" i="5"/>
  <c r="P63" i="5"/>
  <c r="P64" i="5"/>
  <c r="P65" i="5"/>
  <c r="P66" i="5"/>
  <c r="P67" i="5"/>
  <c r="P68" i="5"/>
  <c r="P69" i="5"/>
  <c r="P70" i="5"/>
  <c r="P71" i="5"/>
  <c r="P72" i="5"/>
  <c r="P73" i="5"/>
  <c r="P74" i="5"/>
  <c r="P75" i="5"/>
  <c r="P76" i="5"/>
  <c r="P77" i="5"/>
  <c r="P78" i="5"/>
  <c r="P79" i="5"/>
  <c r="P80" i="5"/>
  <c r="P82" i="5"/>
  <c r="P83" i="5"/>
  <c r="P84" i="5"/>
  <c r="P85" i="5"/>
  <c r="P86" i="5"/>
  <c r="P87" i="5"/>
  <c r="P88" i="5"/>
  <c r="P89" i="5"/>
  <c r="P90" i="5"/>
  <c r="P91" i="5"/>
  <c r="P92" i="5"/>
  <c r="P93" i="5"/>
  <c r="P94" i="5"/>
  <c r="P95" i="5"/>
  <c r="P96" i="5"/>
  <c r="P97" i="5"/>
  <c r="P98" i="5"/>
  <c r="P99" i="5"/>
  <c r="P100" i="5"/>
  <c r="P101" i="5"/>
  <c r="P102" i="5"/>
  <c r="P103" i="5"/>
  <c r="P104" i="5"/>
  <c r="P105" i="5"/>
  <c r="P107" i="5"/>
  <c r="P108" i="5"/>
  <c r="P109" i="5"/>
  <c r="P110" i="5"/>
  <c r="P111" i="5"/>
  <c r="P112" i="5"/>
  <c r="P113" i="5"/>
  <c r="P114" i="5"/>
  <c r="P115" i="5"/>
  <c r="P116" i="5"/>
  <c r="P117" i="5"/>
  <c r="P118" i="5"/>
  <c r="P119" i="5"/>
  <c r="P120" i="5"/>
  <c r="P121" i="5"/>
  <c r="P122" i="5"/>
  <c r="P123" i="5"/>
  <c r="P124" i="5"/>
  <c r="P125" i="5"/>
  <c r="P126" i="5"/>
  <c r="P127" i="5"/>
  <c r="P128" i="5"/>
  <c r="P129" i="5"/>
  <c r="P130" i="5"/>
  <c r="P131" i="5"/>
  <c r="P132" i="5"/>
  <c r="P133" i="5"/>
  <c r="P134" i="5"/>
  <c r="P135" i="5"/>
  <c r="P136" i="5"/>
  <c r="P137" i="5"/>
  <c r="P138" i="5"/>
  <c r="P139" i="5"/>
  <c r="P140" i="5"/>
  <c r="P141" i="5"/>
  <c r="P142" i="5"/>
  <c r="P143" i="5"/>
  <c r="P144" i="5"/>
  <c r="P145" i="5"/>
  <c r="P146" i="5"/>
  <c r="P147" i="5"/>
  <c r="P148" i="5"/>
  <c r="P149" i="5"/>
  <c r="P150" i="5"/>
  <c r="P151" i="5"/>
  <c r="P152" i="5"/>
  <c r="P153" i="5"/>
  <c r="P154" i="5"/>
  <c r="P155" i="5"/>
  <c r="P156" i="5"/>
  <c r="P157" i="5"/>
  <c r="P158" i="5"/>
  <c r="P159" i="5"/>
  <c r="P160" i="5"/>
  <c r="P161" i="5"/>
  <c r="P162" i="5"/>
  <c r="P163" i="5"/>
  <c r="P164" i="5"/>
  <c r="P165" i="5"/>
  <c r="P166" i="5"/>
  <c r="P167" i="5"/>
  <c r="P168" i="5"/>
  <c r="P169" i="5"/>
  <c r="P170" i="5"/>
  <c r="P171" i="5"/>
  <c r="P172" i="5"/>
  <c r="P173" i="5"/>
  <c r="P174" i="5"/>
  <c r="P175" i="5"/>
  <c r="P176" i="5"/>
  <c r="P177" i="5"/>
  <c r="P178" i="5"/>
  <c r="P179" i="5"/>
  <c r="P180" i="5"/>
  <c r="P181" i="5"/>
  <c r="P182" i="5"/>
  <c r="P183" i="5"/>
  <c r="P184" i="5"/>
  <c r="P185" i="5"/>
  <c r="P186" i="5"/>
  <c r="P187" i="5"/>
  <c r="P188" i="5"/>
  <c r="P189" i="5"/>
  <c r="P190" i="5"/>
  <c r="P191" i="5"/>
  <c r="P192" i="5"/>
  <c r="P193" i="5"/>
  <c r="P194" i="5"/>
  <c r="P195" i="5"/>
  <c r="P196" i="5"/>
  <c r="P197" i="5"/>
  <c r="P198" i="5"/>
  <c r="P199" i="5"/>
  <c r="P200" i="5"/>
  <c r="P201" i="5"/>
  <c r="P202" i="5"/>
  <c r="P203" i="5"/>
  <c r="P204" i="5"/>
  <c r="P205" i="5"/>
  <c r="P206" i="5"/>
  <c r="P207" i="5"/>
  <c r="P208" i="5"/>
  <c r="P209" i="5"/>
  <c r="P210" i="5"/>
  <c r="P211" i="5"/>
  <c r="P212" i="5"/>
  <c r="P213" i="5"/>
  <c r="P214" i="5"/>
  <c r="P215" i="5"/>
  <c r="P216" i="5"/>
  <c r="P217" i="5"/>
  <c r="P218" i="5"/>
  <c r="P219" i="5"/>
  <c r="P220" i="5"/>
  <c r="P221" i="5"/>
  <c r="P222" i="5"/>
  <c r="P223" i="5"/>
  <c r="P224" i="5"/>
  <c r="P225" i="5"/>
  <c r="P226" i="5"/>
  <c r="P227" i="5"/>
  <c r="P228" i="5"/>
  <c r="P229" i="5"/>
  <c r="P230" i="5"/>
  <c r="P231" i="5"/>
  <c r="P232" i="5"/>
  <c r="P233" i="5"/>
  <c r="P234" i="5"/>
  <c r="P235" i="5"/>
  <c r="P236" i="5"/>
  <c r="P237" i="5"/>
  <c r="P238" i="5"/>
  <c r="P239" i="5"/>
  <c r="P240" i="5"/>
  <c r="P241" i="5"/>
  <c r="P242" i="5"/>
  <c r="P243" i="5"/>
  <c r="P244" i="5"/>
  <c r="P245" i="5"/>
  <c r="P246" i="5"/>
  <c r="P247" i="5"/>
  <c r="P248" i="5"/>
  <c r="P249" i="5"/>
  <c r="P250" i="5"/>
  <c r="P251" i="5"/>
  <c r="P252" i="5"/>
  <c r="P253" i="5"/>
  <c r="P254" i="5"/>
  <c r="P255" i="5"/>
  <c r="P256" i="5"/>
  <c r="P257" i="5"/>
  <c r="P258" i="5"/>
  <c r="P259" i="5"/>
  <c r="P260" i="5"/>
  <c r="P261" i="5"/>
  <c r="P262" i="5"/>
  <c r="P263" i="5"/>
  <c r="P264" i="5"/>
  <c r="P265" i="5"/>
  <c r="P266" i="5"/>
  <c r="P267" i="5"/>
  <c r="P268" i="5"/>
  <c r="P269" i="5"/>
  <c r="P270" i="5"/>
  <c r="P271" i="5"/>
  <c r="P272" i="5"/>
  <c r="P273" i="5"/>
  <c r="P274" i="5"/>
  <c r="P275" i="5"/>
  <c r="P276" i="5"/>
  <c r="P277" i="5"/>
  <c r="P278" i="5"/>
  <c r="P279" i="5"/>
  <c r="P280" i="5"/>
  <c r="P281" i="5"/>
  <c r="P282" i="5"/>
  <c r="P283" i="5"/>
  <c r="P284" i="5"/>
  <c r="P285" i="5"/>
  <c r="P286" i="5"/>
  <c r="P287" i="5"/>
  <c r="P288" i="5"/>
  <c r="P289" i="5"/>
  <c r="P290" i="5"/>
  <c r="P291" i="5"/>
  <c r="P292" i="5"/>
  <c r="P293" i="5"/>
  <c r="P294" i="5"/>
  <c r="P295" i="5"/>
  <c r="P296" i="5"/>
  <c r="P297" i="5"/>
  <c r="P298" i="5"/>
  <c r="P299" i="5"/>
  <c r="P300" i="5"/>
  <c r="P301" i="5"/>
  <c r="P302" i="5"/>
  <c r="P303" i="5"/>
  <c r="P304" i="5"/>
  <c r="P305" i="5"/>
  <c r="P306" i="5"/>
  <c r="P307" i="5"/>
  <c r="P308" i="5"/>
  <c r="P309" i="5"/>
  <c r="P310" i="5"/>
  <c r="P311" i="5"/>
  <c r="P312" i="5"/>
  <c r="P313" i="5"/>
  <c r="P314" i="5"/>
  <c r="P315" i="5"/>
  <c r="P316" i="5"/>
  <c r="P317" i="5"/>
  <c r="P318" i="5"/>
  <c r="P319" i="5"/>
  <c r="P320" i="5"/>
  <c r="P321" i="5"/>
  <c r="P322" i="5"/>
  <c r="P323" i="5"/>
  <c r="P324" i="5"/>
  <c r="P325" i="5"/>
  <c r="P326" i="5"/>
  <c r="P327" i="5"/>
  <c r="P328" i="5"/>
  <c r="P329" i="5"/>
  <c r="P330" i="5"/>
  <c r="P331" i="5"/>
  <c r="P332" i="5"/>
  <c r="P333" i="5"/>
  <c r="P334" i="5"/>
  <c r="P335" i="5"/>
  <c r="P336" i="5"/>
  <c r="P337" i="5"/>
  <c r="P338" i="5"/>
  <c r="P339" i="5"/>
  <c r="P340" i="5"/>
  <c r="P341" i="5"/>
  <c r="P342" i="5"/>
  <c r="P343" i="5"/>
  <c r="P344" i="5"/>
  <c r="P345" i="5"/>
  <c r="P346" i="5"/>
  <c r="P347" i="5"/>
  <c r="P348" i="5"/>
  <c r="P349" i="5"/>
  <c r="P350" i="5"/>
  <c r="P351" i="5"/>
  <c r="P352" i="5"/>
  <c r="P353" i="5"/>
  <c r="P354" i="5"/>
  <c r="P355" i="5"/>
  <c r="P356" i="5"/>
  <c r="P357" i="5"/>
  <c r="P358" i="5"/>
  <c r="P359" i="5"/>
  <c r="P360" i="5"/>
  <c r="P361" i="5"/>
  <c r="P362" i="5"/>
  <c r="P363" i="5"/>
  <c r="P364" i="5"/>
  <c r="P365" i="5"/>
  <c r="P366" i="5"/>
  <c r="P367" i="5"/>
  <c r="P368" i="5"/>
  <c r="P369" i="5"/>
  <c r="P370" i="5"/>
  <c r="P371" i="5"/>
  <c r="P372" i="5"/>
  <c r="P373" i="5"/>
  <c r="P374" i="5"/>
  <c r="P375" i="5"/>
  <c r="P376" i="5"/>
  <c r="P377" i="5"/>
  <c r="P378" i="5"/>
  <c r="P379" i="5"/>
  <c r="P380" i="5"/>
  <c r="P381" i="5"/>
  <c r="P382" i="5"/>
  <c r="P383" i="5"/>
  <c r="P384" i="5"/>
  <c r="P385" i="5"/>
  <c r="P386" i="5"/>
  <c r="P387" i="5"/>
  <c r="P388" i="5"/>
  <c r="P389" i="5"/>
  <c r="P390" i="5"/>
  <c r="P391" i="5"/>
  <c r="P392" i="5"/>
  <c r="P393" i="5"/>
  <c r="P394" i="5"/>
  <c r="P395" i="5"/>
  <c r="P396" i="5"/>
  <c r="P397" i="5"/>
  <c r="P398" i="5"/>
  <c r="P399" i="5"/>
  <c r="P400" i="5"/>
  <c r="P401" i="5"/>
  <c r="P402" i="5"/>
  <c r="P403" i="5"/>
  <c r="P404" i="5"/>
  <c r="P405" i="5"/>
  <c r="P406" i="5"/>
  <c r="P407" i="5"/>
  <c r="P408" i="5"/>
  <c r="P409" i="5"/>
  <c r="P410" i="5"/>
  <c r="P411" i="5"/>
  <c r="P412" i="5"/>
  <c r="P413" i="5"/>
  <c r="P414" i="5"/>
  <c r="P415" i="5"/>
  <c r="P416" i="5"/>
  <c r="P417" i="5"/>
  <c r="P418" i="5"/>
  <c r="P419" i="5"/>
  <c r="P420" i="5"/>
  <c r="P421" i="5"/>
  <c r="P422" i="5"/>
  <c r="P423" i="5"/>
  <c r="P424" i="5"/>
  <c r="P425" i="5"/>
  <c r="P426" i="5"/>
  <c r="P427" i="5"/>
  <c r="P428" i="5"/>
  <c r="P429" i="5"/>
  <c r="P430" i="5"/>
  <c r="P431" i="5"/>
  <c r="P432" i="5"/>
  <c r="P433" i="5"/>
  <c r="P434" i="5"/>
  <c r="P435" i="5"/>
  <c r="P436" i="5"/>
  <c r="P437" i="5"/>
  <c r="P438" i="5"/>
  <c r="P439" i="5"/>
  <c r="P440" i="5"/>
  <c r="P441" i="5"/>
  <c r="P442" i="5"/>
  <c r="P443" i="5"/>
  <c r="P444" i="5"/>
  <c r="P445" i="5"/>
  <c r="P446" i="5"/>
  <c r="P447" i="5"/>
  <c r="P448" i="5"/>
  <c r="P449" i="5"/>
  <c r="P450" i="5"/>
  <c r="P451" i="5"/>
  <c r="P452" i="5"/>
  <c r="P453" i="5"/>
  <c r="P454" i="5"/>
  <c r="P455" i="5"/>
  <c r="P456" i="5"/>
  <c r="P457" i="5"/>
  <c r="P458" i="5"/>
  <c r="P459" i="5"/>
  <c r="P460" i="5"/>
  <c r="P461" i="5"/>
  <c r="P462" i="5"/>
  <c r="P463" i="5"/>
  <c r="P464" i="5"/>
  <c r="P465" i="5"/>
  <c r="P466" i="5"/>
  <c r="P467" i="5"/>
  <c r="P468" i="5"/>
  <c r="P469" i="5"/>
  <c r="P470" i="5"/>
  <c r="P471" i="5"/>
  <c r="P472" i="5"/>
  <c r="P473" i="5"/>
  <c r="P474" i="5"/>
  <c r="P475" i="5"/>
  <c r="P476" i="5"/>
  <c r="P477" i="5"/>
  <c r="P478" i="5"/>
  <c r="P479" i="5"/>
  <c r="P480" i="5"/>
  <c r="P481" i="5"/>
  <c r="P482" i="5"/>
  <c r="P483" i="5"/>
  <c r="P484" i="5"/>
  <c r="P485" i="5"/>
  <c r="P486" i="5"/>
  <c r="P487" i="5"/>
  <c r="P488" i="5"/>
  <c r="P489" i="5"/>
  <c r="P490" i="5"/>
  <c r="P491" i="5"/>
  <c r="P492" i="5"/>
  <c r="P493" i="5"/>
  <c r="P494" i="5"/>
  <c r="P495" i="5"/>
  <c r="P496" i="5"/>
  <c r="P497" i="5"/>
  <c r="P498" i="5"/>
  <c r="P499" i="5"/>
  <c r="P500" i="5"/>
  <c r="P501" i="5"/>
  <c r="P502" i="5"/>
  <c r="P503" i="5"/>
  <c r="P504" i="5"/>
  <c r="P505" i="5"/>
  <c r="P506" i="5"/>
  <c r="P507" i="5"/>
  <c r="P508" i="5"/>
  <c r="P509" i="5"/>
  <c r="P510" i="5"/>
  <c r="P511" i="5"/>
  <c r="P512" i="5"/>
  <c r="P513" i="5"/>
  <c r="P514" i="5"/>
  <c r="P515" i="5"/>
  <c r="P516" i="5"/>
  <c r="P517" i="5"/>
  <c r="P518" i="5"/>
  <c r="P519" i="5"/>
  <c r="P520" i="5"/>
  <c r="P521" i="5"/>
  <c r="P522" i="5"/>
  <c r="P523" i="5"/>
  <c r="P524" i="5"/>
  <c r="P525" i="5"/>
  <c r="P526" i="5"/>
  <c r="P527" i="5"/>
  <c r="P528" i="5"/>
  <c r="P529" i="5"/>
  <c r="P530" i="5"/>
  <c r="P531" i="5"/>
  <c r="P532" i="5"/>
  <c r="P533" i="5"/>
  <c r="P534" i="5"/>
  <c r="P535" i="5"/>
  <c r="P536" i="5"/>
  <c r="P537" i="5"/>
  <c r="P538" i="5"/>
  <c r="P539" i="5"/>
  <c r="P540" i="5"/>
  <c r="P541" i="5"/>
  <c r="P542" i="5"/>
  <c r="P543" i="5"/>
  <c r="P544" i="5"/>
  <c r="P545" i="5"/>
  <c r="P546" i="5"/>
  <c r="P547" i="5"/>
  <c r="P548" i="5"/>
  <c r="P549" i="5"/>
  <c r="P550" i="5"/>
  <c r="P551" i="5"/>
  <c r="P552" i="5"/>
  <c r="P553" i="5"/>
  <c r="P554" i="5"/>
  <c r="P555" i="5"/>
  <c r="P556" i="5"/>
  <c r="P557" i="5"/>
  <c r="P558" i="5"/>
  <c r="P559" i="5"/>
  <c r="P560" i="5"/>
  <c r="P561" i="5"/>
  <c r="P562" i="5"/>
  <c r="P563" i="5"/>
  <c r="P564" i="5"/>
  <c r="P565" i="5"/>
  <c r="P566" i="5"/>
  <c r="P567" i="5"/>
  <c r="P568" i="5"/>
  <c r="P569" i="5"/>
  <c r="P570" i="5"/>
  <c r="P571" i="5"/>
  <c r="P572" i="5"/>
  <c r="P573" i="5"/>
  <c r="P574" i="5"/>
  <c r="P575" i="5"/>
  <c r="P576" i="5"/>
  <c r="P577" i="5"/>
  <c r="P578" i="5"/>
  <c r="P579" i="5"/>
  <c r="P580" i="5"/>
  <c r="P581" i="5"/>
  <c r="P582" i="5"/>
  <c r="P583" i="5"/>
  <c r="P584" i="5"/>
  <c r="P585" i="5"/>
  <c r="P586" i="5"/>
  <c r="P587" i="5"/>
  <c r="P588" i="5"/>
  <c r="P589" i="5"/>
  <c r="P590" i="5"/>
  <c r="P591" i="5"/>
  <c r="P592" i="5"/>
  <c r="P593" i="5"/>
  <c r="P594" i="5"/>
  <c r="P595" i="5"/>
  <c r="P596" i="5"/>
  <c r="P597" i="5"/>
  <c r="P598" i="5"/>
  <c r="P599" i="5"/>
  <c r="P600" i="5"/>
  <c r="P601" i="5"/>
  <c r="P602" i="5"/>
  <c r="P603" i="5"/>
  <c r="P604" i="5"/>
  <c r="P605" i="5"/>
  <c r="P606" i="5"/>
  <c r="P607" i="5"/>
  <c r="P608" i="5"/>
  <c r="P609" i="5"/>
  <c r="P610" i="5"/>
  <c r="P611" i="5"/>
  <c r="P612" i="5"/>
  <c r="P613" i="5"/>
  <c r="P614" i="5"/>
  <c r="P615" i="5"/>
  <c r="P616" i="5"/>
  <c r="P617" i="5"/>
  <c r="P618" i="5"/>
  <c r="P619" i="5"/>
  <c r="P620" i="5"/>
  <c r="P621" i="5"/>
  <c r="P622" i="5"/>
  <c r="P623" i="5"/>
  <c r="P624" i="5"/>
  <c r="P625" i="5"/>
  <c r="P626" i="5"/>
  <c r="P627" i="5"/>
  <c r="P628" i="5"/>
  <c r="P629" i="5"/>
  <c r="P630" i="5"/>
  <c r="P631" i="5"/>
  <c r="P632" i="5"/>
  <c r="P633" i="5"/>
  <c r="P634" i="5"/>
  <c r="P635" i="5"/>
  <c r="P636" i="5"/>
  <c r="P637" i="5"/>
  <c r="P638" i="5"/>
  <c r="P639" i="5"/>
  <c r="P640" i="5"/>
  <c r="P641" i="5"/>
  <c r="P642" i="5"/>
  <c r="P643" i="5"/>
  <c r="P644" i="5"/>
  <c r="P645" i="5"/>
  <c r="P646" i="5"/>
  <c r="P647" i="5"/>
  <c r="P648" i="5"/>
  <c r="P649" i="5"/>
  <c r="P650" i="5"/>
  <c r="P651" i="5"/>
  <c r="P652" i="5"/>
  <c r="P653" i="5"/>
  <c r="P654" i="5"/>
  <c r="P655" i="5"/>
  <c r="P656" i="5"/>
  <c r="P657" i="5"/>
  <c r="P658" i="5"/>
  <c r="P659" i="5"/>
  <c r="P660" i="5"/>
  <c r="P661" i="5"/>
  <c r="P662" i="5"/>
  <c r="P663" i="5"/>
  <c r="P664" i="5"/>
  <c r="P665" i="5"/>
  <c r="P666" i="5"/>
  <c r="P667" i="5"/>
  <c r="P668" i="5"/>
  <c r="P669" i="5"/>
  <c r="P670" i="5"/>
  <c r="P671" i="5"/>
  <c r="P672" i="5"/>
  <c r="P673" i="5"/>
  <c r="P674" i="5"/>
  <c r="P675" i="5"/>
  <c r="P676" i="5"/>
  <c r="P677" i="5"/>
  <c r="P678" i="5"/>
  <c r="P679" i="5"/>
  <c r="P680" i="5"/>
  <c r="P681" i="5"/>
  <c r="P682" i="5"/>
  <c r="P683" i="5"/>
  <c r="P684" i="5"/>
  <c r="P685" i="5"/>
  <c r="P686" i="5"/>
  <c r="P687" i="5"/>
  <c r="P688" i="5"/>
  <c r="P689" i="5"/>
  <c r="P690" i="5"/>
  <c r="P691" i="5"/>
  <c r="P692" i="5"/>
  <c r="P693" i="5"/>
  <c r="P694" i="5"/>
  <c r="P695" i="5"/>
  <c r="P696" i="5"/>
  <c r="P697" i="5"/>
  <c r="P698" i="5"/>
  <c r="P699" i="5"/>
  <c r="P700" i="5"/>
  <c r="P701" i="5"/>
  <c r="P702" i="5"/>
  <c r="P703" i="5"/>
  <c r="P704" i="5"/>
  <c r="P705" i="5"/>
  <c r="P706" i="5"/>
  <c r="P707" i="5"/>
  <c r="P708" i="5"/>
  <c r="P709" i="5"/>
  <c r="P710" i="5"/>
  <c r="P711" i="5"/>
  <c r="P712" i="5"/>
  <c r="P713" i="5"/>
  <c r="P714" i="5"/>
  <c r="P715" i="5"/>
  <c r="P716" i="5"/>
  <c r="P717" i="5"/>
  <c r="P718" i="5"/>
  <c r="P719" i="5"/>
  <c r="P720" i="5"/>
  <c r="P721" i="5"/>
  <c r="P722" i="5"/>
  <c r="P723" i="5"/>
  <c r="P724" i="5"/>
  <c r="P725" i="5"/>
  <c r="P726" i="5"/>
  <c r="P727" i="5"/>
  <c r="P728" i="5"/>
  <c r="P729" i="5"/>
  <c r="P730" i="5"/>
  <c r="P731" i="5"/>
  <c r="P732" i="5"/>
  <c r="P733" i="5"/>
  <c r="P734" i="5"/>
  <c r="P735" i="5"/>
  <c r="P736" i="5"/>
  <c r="P737" i="5"/>
  <c r="P738" i="5"/>
  <c r="P739" i="5"/>
  <c r="P740" i="5"/>
  <c r="P741" i="5"/>
  <c r="P742" i="5"/>
  <c r="P743" i="5"/>
  <c r="P744" i="5"/>
  <c r="P745" i="5"/>
  <c r="P746" i="5"/>
  <c r="P747" i="5"/>
  <c r="P748" i="5"/>
  <c r="P749" i="5"/>
  <c r="P750" i="5"/>
  <c r="P751" i="5"/>
  <c r="P752" i="5"/>
  <c r="P753" i="5"/>
  <c r="P754" i="5"/>
  <c r="P755" i="5"/>
  <c r="P756" i="5"/>
  <c r="P757" i="5"/>
  <c r="P758" i="5"/>
  <c r="P759" i="5"/>
  <c r="P760" i="5"/>
  <c r="P761" i="5"/>
  <c r="P762" i="5"/>
  <c r="P763" i="5"/>
  <c r="P764" i="5"/>
  <c r="P765" i="5"/>
  <c r="P766" i="5"/>
  <c r="P767" i="5"/>
  <c r="P768" i="5"/>
  <c r="P769" i="5"/>
  <c r="P770" i="5"/>
  <c r="P771" i="5"/>
  <c r="P772" i="5"/>
  <c r="P773" i="5"/>
  <c r="P774" i="5"/>
  <c r="P775" i="5"/>
  <c r="P776" i="5"/>
  <c r="P777" i="5"/>
  <c r="P778" i="5"/>
  <c r="P779" i="5"/>
  <c r="P780" i="5"/>
  <c r="P781" i="5"/>
  <c r="P782" i="5"/>
  <c r="P783" i="5"/>
  <c r="P784" i="5"/>
  <c r="P785" i="5"/>
  <c r="P786" i="5"/>
  <c r="P787" i="5"/>
  <c r="P788" i="5"/>
  <c r="P789" i="5"/>
  <c r="P790" i="5"/>
  <c r="P791" i="5"/>
  <c r="P792" i="5"/>
  <c r="P793" i="5"/>
  <c r="P794" i="5"/>
  <c r="P795" i="5"/>
  <c r="P796" i="5"/>
  <c r="P797" i="5"/>
  <c r="P798" i="5"/>
  <c r="P799" i="5"/>
  <c r="P800" i="5"/>
  <c r="P801" i="5"/>
  <c r="P802" i="5"/>
  <c r="P803" i="5"/>
  <c r="P804" i="5"/>
  <c r="P805" i="5"/>
  <c r="P806" i="5"/>
  <c r="P807" i="5"/>
  <c r="P808" i="5"/>
  <c r="P809" i="5"/>
  <c r="P810" i="5"/>
  <c r="P811" i="5"/>
  <c r="P812" i="5"/>
  <c r="P813" i="5"/>
  <c r="P814" i="5"/>
  <c r="P815" i="5"/>
  <c r="P816" i="5"/>
  <c r="P817" i="5"/>
  <c r="P818" i="5"/>
  <c r="P819" i="5"/>
  <c r="P820" i="5"/>
  <c r="P821" i="5"/>
  <c r="P822" i="5"/>
  <c r="P823" i="5"/>
  <c r="P824" i="5"/>
  <c r="P825" i="5"/>
  <c r="P826" i="5"/>
  <c r="P827" i="5"/>
  <c r="P828" i="5"/>
  <c r="P829" i="5"/>
  <c r="P830" i="5"/>
  <c r="P831" i="5"/>
  <c r="P832" i="5"/>
  <c r="P833" i="5"/>
  <c r="P834" i="5"/>
  <c r="P835" i="5"/>
  <c r="P836" i="5"/>
  <c r="P837" i="5"/>
  <c r="P838" i="5"/>
  <c r="P839" i="5"/>
  <c r="P840" i="5"/>
  <c r="P841" i="5"/>
  <c r="P842" i="5"/>
  <c r="P843" i="5"/>
  <c r="P844" i="5"/>
  <c r="P845" i="5"/>
  <c r="P846" i="5"/>
  <c r="P847" i="5"/>
  <c r="P848" i="5"/>
  <c r="P849" i="5"/>
  <c r="P850" i="5"/>
  <c r="P851" i="5"/>
  <c r="P852" i="5"/>
  <c r="P853" i="5"/>
  <c r="P854" i="5"/>
  <c r="P855" i="5"/>
  <c r="P856" i="5"/>
  <c r="P857" i="5"/>
  <c r="P858" i="5"/>
  <c r="P859" i="5"/>
  <c r="P860" i="5"/>
  <c r="P861" i="5"/>
  <c r="P862" i="5"/>
  <c r="P863" i="5"/>
  <c r="P864" i="5"/>
  <c r="P865" i="5"/>
  <c r="P866" i="5"/>
  <c r="P867" i="5"/>
  <c r="P868" i="5"/>
  <c r="P869" i="5"/>
  <c r="P870" i="5"/>
  <c r="P871" i="5"/>
  <c r="P872" i="5"/>
  <c r="P873" i="5"/>
  <c r="P874" i="5"/>
  <c r="P875" i="5"/>
  <c r="P876" i="5"/>
  <c r="P877" i="5"/>
  <c r="P878" i="5"/>
  <c r="P879" i="5"/>
  <c r="P880" i="5"/>
  <c r="P881" i="5"/>
  <c r="P882" i="5"/>
  <c r="P883" i="5"/>
  <c r="P884" i="5"/>
  <c r="P885" i="5"/>
  <c r="P886" i="5"/>
  <c r="P887" i="5"/>
  <c r="P888" i="5"/>
  <c r="P889" i="5"/>
  <c r="P890" i="5"/>
  <c r="P891" i="5"/>
  <c r="P892" i="5"/>
  <c r="P893" i="5"/>
  <c r="P894" i="5"/>
  <c r="P895" i="5"/>
  <c r="P896" i="5"/>
  <c r="P897" i="5"/>
  <c r="P898" i="5"/>
  <c r="P899" i="5"/>
  <c r="P900" i="5"/>
  <c r="P901" i="5"/>
  <c r="P902" i="5"/>
  <c r="P903" i="5"/>
  <c r="P904" i="5"/>
  <c r="P905" i="5"/>
  <c r="P906" i="5"/>
  <c r="P907" i="5"/>
  <c r="P908" i="5"/>
  <c r="P909" i="5"/>
  <c r="P910" i="5"/>
  <c r="P911" i="5"/>
  <c r="P912" i="5"/>
  <c r="P913" i="5"/>
  <c r="P914" i="5"/>
  <c r="P915" i="5"/>
  <c r="P916" i="5"/>
  <c r="P917" i="5"/>
  <c r="P918" i="5"/>
  <c r="P919" i="5"/>
  <c r="P920" i="5"/>
  <c r="P921" i="5"/>
  <c r="P922" i="5"/>
  <c r="P923" i="5"/>
  <c r="P924" i="5"/>
  <c r="P925" i="5"/>
  <c r="P926" i="5"/>
  <c r="P927" i="5"/>
  <c r="P928" i="5"/>
  <c r="P929" i="5"/>
  <c r="P930" i="5"/>
  <c r="P931" i="5"/>
  <c r="P932" i="5"/>
  <c r="P933" i="5"/>
  <c r="P934" i="5"/>
  <c r="P935" i="5"/>
  <c r="P936" i="5"/>
  <c r="P937" i="5"/>
  <c r="P938" i="5"/>
  <c r="P939" i="5"/>
  <c r="P940" i="5"/>
  <c r="P941" i="5"/>
  <c r="P942" i="5"/>
  <c r="P943" i="5"/>
  <c r="P944" i="5"/>
  <c r="P945" i="5"/>
  <c r="P946" i="5"/>
  <c r="P947" i="5"/>
  <c r="P948" i="5"/>
  <c r="P949" i="5"/>
  <c r="P950" i="5"/>
  <c r="P951" i="5"/>
  <c r="P952" i="5"/>
  <c r="P953" i="5"/>
  <c r="P954" i="5"/>
  <c r="P955" i="5"/>
  <c r="P956" i="5"/>
  <c r="P957" i="5"/>
  <c r="P958" i="5"/>
  <c r="P959" i="5"/>
  <c r="P960" i="5"/>
  <c r="P961" i="5"/>
  <c r="P962" i="5"/>
  <c r="P963" i="5"/>
  <c r="P964" i="5"/>
  <c r="P965" i="5"/>
  <c r="P966" i="5"/>
  <c r="P967" i="5"/>
  <c r="P968" i="5"/>
  <c r="P969" i="5"/>
  <c r="P970" i="5"/>
  <c r="P971" i="5"/>
  <c r="P972" i="5"/>
  <c r="P973" i="5"/>
  <c r="P974" i="5"/>
  <c r="P975" i="5"/>
  <c r="P976" i="5"/>
  <c r="P977" i="5"/>
  <c r="P978" i="5"/>
  <c r="P979" i="5"/>
  <c r="P980" i="5"/>
  <c r="P981" i="5"/>
  <c r="P982" i="5"/>
  <c r="P983" i="5"/>
  <c r="P984" i="5"/>
  <c r="P985" i="5"/>
  <c r="P986" i="5"/>
  <c r="P987" i="5"/>
  <c r="P988" i="5"/>
  <c r="P989" i="5"/>
  <c r="P990" i="5"/>
  <c r="P991" i="5"/>
  <c r="P992" i="5"/>
  <c r="P993" i="5"/>
  <c r="P994" i="5"/>
  <c r="P995" i="5"/>
  <c r="P996" i="5"/>
  <c r="P997" i="5"/>
  <c r="P998" i="5"/>
  <c r="P999" i="5"/>
  <c r="P1000" i="5"/>
  <c r="P1001" i="5"/>
  <c r="P1002" i="5"/>
  <c r="P1003" i="5"/>
  <c r="P1004" i="5"/>
  <c r="P1005" i="5"/>
  <c r="P1006" i="5"/>
  <c r="P1007" i="5"/>
  <c r="P1008" i="5"/>
  <c r="P1009" i="5"/>
  <c r="P1010" i="5"/>
  <c r="P1011" i="5"/>
  <c r="P1012" i="5"/>
  <c r="AI15" i="5"/>
  <c r="AI16" i="5"/>
  <c r="AI17" i="5"/>
  <c r="AI18" i="5"/>
  <c r="AI19" i="5"/>
  <c r="AI20" i="5"/>
  <c r="AI21" i="5"/>
  <c r="AI22" i="5"/>
  <c r="AI23" i="5"/>
  <c r="AI24" i="5"/>
  <c r="AI25" i="5"/>
  <c r="AI26" i="5"/>
  <c r="AI27" i="5"/>
  <c r="AI28" i="5"/>
  <c r="AI29" i="5"/>
  <c r="AI30" i="5"/>
  <c r="AI31" i="5"/>
  <c r="AI32" i="5"/>
  <c r="AI33" i="5"/>
  <c r="AI34" i="5"/>
  <c r="AI35" i="5"/>
  <c r="AI36" i="5"/>
  <c r="AI37" i="5"/>
  <c r="AI38" i="5"/>
  <c r="AI39" i="5"/>
  <c r="AI40" i="5"/>
  <c r="AI41" i="5"/>
  <c r="AI42" i="5"/>
  <c r="AI43" i="5"/>
  <c r="AI44" i="5"/>
  <c r="AI45" i="5"/>
  <c r="AI46" i="5"/>
  <c r="AI47" i="5"/>
  <c r="AI48" i="5"/>
  <c r="AI49" i="5"/>
  <c r="AI50" i="5"/>
  <c r="AI51" i="5"/>
  <c r="AI52" i="5"/>
  <c r="AI55" i="5"/>
  <c r="AI56" i="5"/>
  <c r="AI57" i="5"/>
  <c r="AI58" i="5"/>
  <c r="AI59" i="5"/>
  <c r="AI60" i="5"/>
  <c r="AI61" i="5"/>
  <c r="AI62" i="5"/>
  <c r="AI63" i="5"/>
  <c r="AI64" i="5"/>
  <c r="AI65" i="5"/>
  <c r="AI66" i="5"/>
  <c r="AI67" i="5"/>
  <c r="AI68" i="5"/>
  <c r="AI69" i="5"/>
  <c r="AI70" i="5"/>
  <c r="AI71" i="5"/>
  <c r="AI72" i="5"/>
  <c r="AI73" i="5"/>
  <c r="AI74" i="5"/>
  <c r="AI75" i="5"/>
  <c r="AI76" i="5"/>
  <c r="AI77" i="5"/>
  <c r="AI78" i="5"/>
  <c r="AI79" i="5"/>
  <c r="AI80" i="5"/>
  <c r="AI82" i="5"/>
  <c r="AI83" i="5"/>
  <c r="AI84" i="5"/>
  <c r="AI85" i="5"/>
  <c r="AI86" i="5"/>
  <c r="AI87" i="5"/>
  <c r="AI88" i="5"/>
  <c r="AI89" i="5"/>
  <c r="AI90" i="5"/>
  <c r="AI91" i="5"/>
  <c r="AI92" i="5"/>
  <c r="AI93" i="5"/>
  <c r="AI94" i="5"/>
  <c r="AI95" i="5"/>
  <c r="AI96" i="5"/>
  <c r="AI97" i="5"/>
  <c r="AI98" i="5"/>
  <c r="AI99" i="5"/>
  <c r="AI100" i="5"/>
  <c r="AI101" i="5"/>
  <c r="AI102" i="5"/>
  <c r="AI103" i="5"/>
  <c r="AI104" i="5"/>
  <c r="AI105" i="5"/>
  <c r="AI107" i="5"/>
  <c r="AI108" i="5"/>
  <c r="AI109" i="5"/>
  <c r="AI110" i="5"/>
  <c r="AI111" i="5"/>
  <c r="AI112" i="5"/>
  <c r="AI113" i="5"/>
  <c r="AI114" i="5"/>
  <c r="AI115" i="5"/>
  <c r="AI116" i="5"/>
  <c r="AI117" i="5"/>
  <c r="AI118" i="5"/>
  <c r="AI119" i="5"/>
  <c r="AI120" i="5"/>
  <c r="AI121" i="5"/>
  <c r="AI122" i="5"/>
  <c r="AI123" i="5"/>
  <c r="AI124" i="5"/>
  <c r="AI125" i="5"/>
  <c r="AI126" i="5"/>
  <c r="AI127" i="5"/>
  <c r="AI128" i="5"/>
  <c r="AI129" i="5"/>
  <c r="AI130" i="5"/>
  <c r="AI131" i="5"/>
  <c r="AI132" i="5"/>
  <c r="AI133" i="5"/>
  <c r="AI134" i="5"/>
  <c r="AI135" i="5"/>
  <c r="AI136" i="5"/>
  <c r="AI137" i="5"/>
  <c r="AI138" i="5"/>
  <c r="AI139" i="5"/>
  <c r="AI140" i="5"/>
  <c r="AI141" i="5"/>
  <c r="AI142" i="5"/>
  <c r="AI143" i="5"/>
  <c r="AI144" i="5"/>
  <c r="AI145" i="5"/>
  <c r="AI146" i="5"/>
  <c r="AI147" i="5"/>
  <c r="AI148" i="5"/>
  <c r="AI149" i="5"/>
  <c r="AI150" i="5"/>
  <c r="AI151" i="5"/>
  <c r="AI152" i="5"/>
  <c r="AI153" i="5"/>
  <c r="AI154" i="5"/>
  <c r="AI155" i="5"/>
  <c r="AI156" i="5"/>
  <c r="AI157" i="5"/>
  <c r="AI158" i="5"/>
  <c r="AI159" i="5"/>
  <c r="AI160" i="5"/>
  <c r="AI161" i="5"/>
  <c r="AI162" i="5"/>
  <c r="AI163" i="5"/>
  <c r="AI164" i="5"/>
  <c r="AI165" i="5"/>
  <c r="AI166" i="5"/>
  <c r="AI167" i="5"/>
  <c r="AI168" i="5"/>
  <c r="AI169" i="5"/>
  <c r="AI170" i="5"/>
  <c r="AI171" i="5"/>
  <c r="AI172" i="5"/>
  <c r="AI173" i="5"/>
  <c r="AI174" i="5"/>
  <c r="AI175" i="5"/>
  <c r="AI176" i="5"/>
  <c r="AI177" i="5"/>
  <c r="AI178" i="5"/>
  <c r="AI179" i="5"/>
  <c r="AI180" i="5"/>
  <c r="AI181" i="5"/>
  <c r="AI182" i="5"/>
  <c r="AI183" i="5"/>
  <c r="AI184" i="5"/>
  <c r="AI185" i="5"/>
  <c r="AI186" i="5"/>
  <c r="AI187" i="5"/>
  <c r="AI188" i="5"/>
  <c r="AI189" i="5"/>
  <c r="AI190" i="5"/>
  <c r="AI191" i="5"/>
  <c r="AI192" i="5"/>
  <c r="AI193" i="5"/>
  <c r="AI194" i="5"/>
  <c r="AI195" i="5"/>
  <c r="AI196" i="5"/>
  <c r="AI197" i="5"/>
  <c r="AI198" i="5"/>
  <c r="AI199" i="5"/>
  <c r="AI200" i="5"/>
  <c r="AI201" i="5"/>
  <c r="AI202" i="5"/>
  <c r="AI203" i="5"/>
  <c r="AI204" i="5"/>
  <c r="AI205" i="5"/>
  <c r="AI206" i="5"/>
  <c r="AI207" i="5"/>
  <c r="AI208" i="5"/>
  <c r="AI209" i="5"/>
  <c r="AI210" i="5"/>
  <c r="AI211" i="5"/>
  <c r="AI212" i="5"/>
  <c r="AI213" i="5"/>
  <c r="AI214" i="5"/>
  <c r="AI215" i="5"/>
  <c r="AI216" i="5"/>
  <c r="AI217" i="5"/>
  <c r="AI218" i="5"/>
  <c r="AI219" i="5"/>
  <c r="AI220" i="5"/>
  <c r="AI221" i="5"/>
  <c r="AI222" i="5"/>
  <c r="AI223" i="5"/>
  <c r="AI224" i="5"/>
  <c r="AI225" i="5"/>
  <c r="AI226" i="5"/>
  <c r="AI227" i="5"/>
  <c r="AI228" i="5"/>
  <c r="AI229" i="5"/>
  <c r="AI230" i="5"/>
  <c r="AI231" i="5"/>
  <c r="AI232" i="5"/>
  <c r="AI233" i="5"/>
  <c r="AI234" i="5"/>
  <c r="AI235" i="5"/>
  <c r="AI236" i="5"/>
  <c r="AI237" i="5"/>
  <c r="AI238" i="5"/>
  <c r="AI239" i="5"/>
  <c r="AI240" i="5"/>
  <c r="AI241" i="5"/>
  <c r="AI242" i="5"/>
  <c r="AI243" i="5"/>
  <c r="AI244" i="5"/>
  <c r="AI245" i="5"/>
  <c r="AI246" i="5"/>
  <c r="AI247" i="5"/>
  <c r="AI248" i="5"/>
  <c r="AI249" i="5"/>
  <c r="AI250" i="5"/>
  <c r="AI251" i="5"/>
  <c r="AI252" i="5"/>
  <c r="AI253" i="5"/>
  <c r="AI254" i="5"/>
  <c r="AI255" i="5"/>
  <c r="AI256" i="5"/>
  <c r="AI257" i="5"/>
  <c r="AI258" i="5"/>
  <c r="AI259" i="5"/>
  <c r="AI260" i="5"/>
  <c r="AI261" i="5"/>
  <c r="AI262" i="5"/>
  <c r="AI263" i="5"/>
  <c r="AI264" i="5"/>
  <c r="AI265" i="5"/>
  <c r="AI266" i="5"/>
  <c r="AI267" i="5"/>
  <c r="AI268" i="5"/>
  <c r="AI269" i="5"/>
  <c r="AI270" i="5"/>
  <c r="AI271" i="5"/>
  <c r="AI272" i="5"/>
  <c r="AI273" i="5"/>
  <c r="AI274" i="5"/>
  <c r="AI275" i="5"/>
  <c r="AI276" i="5"/>
  <c r="AI277" i="5"/>
  <c r="AI278" i="5"/>
  <c r="AI279" i="5"/>
  <c r="AI280" i="5"/>
  <c r="AI281" i="5"/>
  <c r="AI282" i="5"/>
  <c r="AI283" i="5"/>
  <c r="AI284" i="5"/>
  <c r="AI285" i="5"/>
  <c r="AI286" i="5"/>
  <c r="AI287" i="5"/>
  <c r="AI288" i="5"/>
  <c r="AI289" i="5"/>
  <c r="AI290" i="5"/>
  <c r="AI291" i="5"/>
  <c r="AI292" i="5"/>
  <c r="AI293" i="5"/>
  <c r="AI294" i="5"/>
  <c r="AI295" i="5"/>
  <c r="AI296" i="5"/>
  <c r="AI297" i="5"/>
  <c r="AI298" i="5"/>
  <c r="AI299" i="5"/>
  <c r="AI300" i="5"/>
  <c r="AI301" i="5"/>
  <c r="AI302" i="5"/>
  <c r="AI303" i="5"/>
  <c r="AI304" i="5"/>
  <c r="AI305" i="5"/>
  <c r="AI306" i="5"/>
  <c r="AI307" i="5"/>
  <c r="AI308" i="5"/>
  <c r="AI309" i="5"/>
  <c r="AI310" i="5"/>
  <c r="AI311" i="5"/>
  <c r="AI312" i="5"/>
  <c r="AI313" i="5"/>
  <c r="AI314" i="5"/>
  <c r="AI315" i="5"/>
  <c r="AI316" i="5"/>
  <c r="AI317" i="5"/>
  <c r="AI318" i="5"/>
  <c r="AI319" i="5"/>
  <c r="AI320" i="5"/>
  <c r="AI321" i="5"/>
  <c r="AI322" i="5"/>
  <c r="AI323" i="5"/>
  <c r="AI324" i="5"/>
  <c r="AI325" i="5"/>
  <c r="AI326" i="5"/>
  <c r="AI327" i="5"/>
  <c r="AI328" i="5"/>
  <c r="AI329" i="5"/>
  <c r="AI330" i="5"/>
  <c r="AI331" i="5"/>
  <c r="AI332" i="5"/>
  <c r="AI333" i="5"/>
  <c r="AI334" i="5"/>
  <c r="AI335" i="5"/>
  <c r="AI336" i="5"/>
  <c r="AI337" i="5"/>
  <c r="AI338" i="5"/>
  <c r="AI339" i="5"/>
  <c r="AI340" i="5"/>
  <c r="AI341" i="5"/>
  <c r="AI342" i="5"/>
  <c r="AI343" i="5"/>
  <c r="AI344" i="5"/>
  <c r="AI345" i="5"/>
  <c r="AI346" i="5"/>
  <c r="AI347" i="5"/>
  <c r="AI348" i="5"/>
  <c r="AI349" i="5"/>
  <c r="AI350" i="5"/>
  <c r="AI351" i="5"/>
  <c r="AI352" i="5"/>
  <c r="AI353" i="5"/>
  <c r="AI354" i="5"/>
  <c r="AI355" i="5"/>
  <c r="AI356" i="5"/>
  <c r="AI357" i="5"/>
  <c r="AI358" i="5"/>
  <c r="AI359" i="5"/>
  <c r="AI360" i="5"/>
  <c r="AI361" i="5"/>
  <c r="AI362" i="5"/>
  <c r="AI363" i="5"/>
  <c r="AI364" i="5"/>
  <c r="AI365" i="5"/>
  <c r="AI366" i="5"/>
  <c r="AI367" i="5"/>
  <c r="AI368" i="5"/>
  <c r="AI369" i="5"/>
  <c r="AI370" i="5"/>
  <c r="AI371" i="5"/>
  <c r="AI372" i="5"/>
  <c r="AI373" i="5"/>
  <c r="AI374" i="5"/>
  <c r="AI375" i="5"/>
  <c r="AI376" i="5"/>
  <c r="AI377" i="5"/>
  <c r="AI378" i="5"/>
  <c r="AI379" i="5"/>
  <c r="AI380" i="5"/>
  <c r="AI381" i="5"/>
  <c r="AI382" i="5"/>
  <c r="AI383" i="5"/>
  <c r="AI384" i="5"/>
  <c r="AI385" i="5"/>
  <c r="AI386" i="5"/>
  <c r="AI387" i="5"/>
  <c r="AI388" i="5"/>
  <c r="AI389" i="5"/>
  <c r="AI390" i="5"/>
  <c r="AI391" i="5"/>
  <c r="AI392" i="5"/>
  <c r="AI393" i="5"/>
  <c r="AI394" i="5"/>
  <c r="AI395" i="5"/>
  <c r="AI396" i="5"/>
  <c r="AI397" i="5"/>
  <c r="AI398" i="5"/>
  <c r="AI399" i="5"/>
  <c r="AI400" i="5"/>
  <c r="AI401" i="5"/>
  <c r="AI402" i="5"/>
  <c r="AI403" i="5"/>
  <c r="AI404" i="5"/>
  <c r="AI405" i="5"/>
  <c r="AI406" i="5"/>
  <c r="AI407" i="5"/>
  <c r="AI408" i="5"/>
  <c r="AI409" i="5"/>
  <c r="AI410" i="5"/>
  <c r="AI411" i="5"/>
  <c r="AI412" i="5"/>
  <c r="AI413" i="5"/>
  <c r="AI414" i="5"/>
  <c r="AI415" i="5"/>
  <c r="AI416" i="5"/>
  <c r="AI417" i="5"/>
  <c r="AI418" i="5"/>
  <c r="AI419" i="5"/>
  <c r="AI420" i="5"/>
  <c r="AI421" i="5"/>
  <c r="AI422" i="5"/>
  <c r="AI423" i="5"/>
  <c r="AI424" i="5"/>
  <c r="AI425" i="5"/>
  <c r="AI426" i="5"/>
  <c r="AI427" i="5"/>
  <c r="AI428" i="5"/>
  <c r="AI429" i="5"/>
  <c r="AI430" i="5"/>
  <c r="AI431" i="5"/>
  <c r="AI432" i="5"/>
  <c r="AI433" i="5"/>
  <c r="AI434" i="5"/>
  <c r="AI435" i="5"/>
  <c r="AI436" i="5"/>
  <c r="AI437" i="5"/>
  <c r="AI438" i="5"/>
  <c r="AI439" i="5"/>
  <c r="AI440" i="5"/>
  <c r="AI441" i="5"/>
  <c r="AI442" i="5"/>
  <c r="AI443" i="5"/>
  <c r="AI444" i="5"/>
  <c r="AI445" i="5"/>
  <c r="AI446" i="5"/>
  <c r="AI447" i="5"/>
  <c r="AI448" i="5"/>
  <c r="AI449" i="5"/>
  <c r="AI450" i="5"/>
  <c r="AI451" i="5"/>
  <c r="AI452" i="5"/>
  <c r="AI453" i="5"/>
  <c r="AI454" i="5"/>
  <c r="AI455" i="5"/>
  <c r="AI456" i="5"/>
  <c r="AI457" i="5"/>
  <c r="AI458" i="5"/>
  <c r="AI459" i="5"/>
  <c r="AI460" i="5"/>
  <c r="AI461" i="5"/>
  <c r="AI462" i="5"/>
  <c r="AI463" i="5"/>
  <c r="AI464" i="5"/>
  <c r="AI465" i="5"/>
  <c r="AI466" i="5"/>
  <c r="AI467" i="5"/>
  <c r="AI468" i="5"/>
  <c r="AI469" i="5"/>
  <c r="AI470" i="5"/>
  <c r="AI471" i="5"/>
  <c r="AI472" i="5"/>
  <c r="AI473" i="5"/>
  <c r="AI474" i="5"/>
  <c r="AI475" i="5"/>
  <c r="AI476" i="5"/>
  <c r="AI477" i="5"/>
  <c r="AI478" i="5"/>
  <c r="AI479" i="5"/>
  <c r="AI480" i="5"/>
  <c r="AI481" i="5"/>
  <c r="AI482" i="5"/>
  <c r="AI483" i="5"/>
  <c r="AI484" i="5"/>
  <c r="AI485" i="5"/>
  <c r="AI486" i="5"/>
  <c r="AI487" i="5"/>
  <c r="AI488" i="5"/>
  <c r="AI489" i="5"/>
  <c r="AI490" i="5"/>
  <c r="AI491" i="5"/>
  <c r="AI492" i="5"/>
  <c r="AI493" i="5"/>
  <c r="AI494" i="5"/>
  <c r="AI495" i="5"/>
  <c r="AI496" i="5"/>
  <c r="AI497" i="5"/>
  <c r="AI498" i="5"/>
  <c r="AI499" i="5"/>
  <c r="AI500" i="5"/>
  <c r="AI501" i="5"/>
  <c r="AI502" i="5"/>
  <c r="AI503" i="5"/>
  <c r="AI504" i="5"/>
  <c r="AI505" i="5"/>
  <c r="AI506" i="5"/>
  <c r="AI507" i="5"/>
  <c r="AI508" i="5"/>
  <c r="AI509" i="5"/>
  <c r="AI510" i="5"/>
  <c r="AI511" i="5"/>
  <c r="AI512" i="5"/>
  <c r="AI513" i="5"/>
  <c r="AI514" i="5"/>
  <c r="AI515" i="5"/>
  <c r="AI516" i="5"/>
  <c r="AI517" i="5"/>
  <c r="AI518" i="5"/>
  <c r="AI519" i="5"/>
  <c r="AI520" i="5"/>
  <c r="AI521" i="5"/>
  <c r="AI522" i="5"/>
  <c r="AI523" i="5"/>
  <c r="AI524" i="5"/>
  <c r="AI525" i="5"/>
  <c r="AI526" i="5"/>
  <c r="AI527" i="5"/>
  <c r="AI528" i="5"/>
  <c r="AI529" i="5"/>
  <c r="AI530" i="5"/>
  <c r="AI531" i="5"/>
  <c r="AI532" i="5"/>
  <c r="AI533" i="5"/>
  <c r="AI534" i="5"/>
  <c r="AI535" i="5"/>
  <c r="AI536" i="5"/>
  <c r="AI537" i="5"/>
  <c r="AI538" i="5"/>
  <c r="AI539" i="5"/>
  <c r="AI540" i="5"/>
  <c r="AI541" i="5"/>
  <c r="AI542" i="5"/>
  <c r="AI543" i="5"/>
  <c r="AI544" i="5"/>
  <c r="AI545" i="5"/>
  <c r="AI546" i="5"/>
  <c r="AI547" i="5"/>
  <c r="AI548" i="5"/>
  <c r="AI549" i="5"/>
  <c r="AI550" i="5"/>
  <c r="AI551" i="5"/>
  <c r="AI552" i="5"/>
  <c r="AI553" i="5"/>
  <c r="AI554" i="5"/>
  <c r="AI555" i="5"/>
  <c r="AI556" i="5"/>
  <c r="AI557" i="5"/>
  <c r="AI558" i="5"/>
  <c r="AI559" i="5"/>
  <c r="AI560" i="5"/>
  <c r="AI561" i="5"/>
  <c r="AI562" i="5"/>
  <c r="AI563" i="5"/>
  <c r="AI564" i="5"/>
  <c r="AI565" i="5"/>
  <c r="AI566" i="5"/>
  <c r="AI567" i="5"/>
  <c r="AI568" i="5"/>
  <c r="AI569" i="5"/>
  <c r="AI570" i="5"/>
  <c r="AI571" i="5"/>
  <c r="AI572" i="5"/>
  <c r="AI573" i="5"/>
  <c r="AI574" i="5"/>
  <c r="AI575" i="5"/>
  <c r="AI576" i="5"/>
  <c r="AI577" i="5"/>
  <c r="AI578" i="5"/>
  <c r="AI579" i="5"/>
  <c r="AI580" i="5"/>
  <c r="AI581" i="5"/>
  <c r="AI582" i="5"/>
  <c r="AI583" i="5"/>
  <c r="AI584" i="5"/>
  <c r="AI585" i="5"/>
  <c r="AI586" i="5"/>
  <c r="AI587" i="5"/>
  <c r="AI588" i="5"/>
  <c r="AI589" i="5"/>
  <c r="AI590" i="5"/>
  <c r="AI591" i="5"/>
  <c r="AI592" i="5"/>
  <c r="AI593" i="5"/>
  <c r="AI594" i="5"/>
  <c r="AI595" i="5"/>
  <c r="AI596" i="5"/>
  <c r="AI597" i="5"/>
  <c r="AI598" i="5"/>
  <c r="AI599" i="5"/>
  <c r="AI600" i="5"/>
  <c r="AI601" i="5"/>
  <c r="AI602" i="5"/>
  <c r="AI603" i="5"/>
  <c r="AI604" i="5"/>
  <c r="AI605" i="5"/>
  <c r="AI606" i="5"/>
  <c r="AI607" i="5"/>
  <c r="AI608" i="5"/>
  <c r="AI609" i="5"/>
  <c r="AI610" i="5"/>
  <c r="AI611" i="5"/>
  <c r="AI612" i="5"/>
  <c r="AI613" i="5"/>
  <c r="AI614" i="5"/>
  <c r="AI615" i="5"/>
  <c r="AI616" i="5"/>
  <c r="AI617" i="5"/>
  <c r="AI618" i="5"/>
  <c r="AI619" i="5"/>
  <c r="AI620" i="5"/>
  <c r="AI621" i="5"/>
  <c r="AI622" i="5"/>
  <c r="AI623" i="5"/>
  <c r="AI624" i="5"/>
  <c r="AI625" i="5"/>
  <c r="AI626" i="5"/>
  <c r="AI627" i="5"/>
  <c r="AI628" i="5"/>
  <c r="AI629" i="5"/>
  <c r="AI630" i="5"/>
  <c r="AI631" i="5"/>
  <c r="AI632" i="5"/>
  <c r="AI633" i="5"/>
  <c r="AI634" i="5"/>
  <c r="AI635" i="5"/>
  <c r="AI636" i="5"/>
  <c r="AI637" i="5"/>
  <c r="AI638" i="5"/>
  <c r="AI639" i="5"/>
  <c r="AI640" i="5"/>
  <c r="AI641" i="5"/>
  <c r="AI642" i="5"/>
  <c r="AI643" i="5"/>
  <c r="AI644" i="5"/>
  <c r="AI645" i="5"/>
  <c r="AI646" i="5"/>
  <c r="AI647" i="5"/>
  <c r="AI648" i="5"/>
  <c r="AI649" i="5"/>
  <c r="AI650" i="5"/>
  <c r="AI651" i="5"/>
  <c r="AI652" i="5"/>
  <c r="AI653" i="5"/>
  <c r="AI654" i="5"/>
  <c r="AI655" i="5"/>
  <c r="AI656" i="5"/>
  <c r="AI657" i="5"/>
  <c r="AI658" i="5"/>
  <c r="AI659" i="5"/>
  <c r="AI660" i="5"/>
  <c r="AI661" i="5"/>
  <c r="AI662" i="5"/>
  <c r="AI663" i="5"/>
  <c r="AI664" i="5"/>
  <c r="AI665" i="5"/>
  <c r="AI666" i="5"/>
  <c r="AI667" i="5"/>
  <c r="AI668" i="5"/>
  <c r="AI669" i="5"/>
  <c r="AI670" i="5"/>
  <c r="AI671" i="5"/>
  <c r="AI672" i="5"/>
  <c r="AI673" i="5"/>
  <c r="AI674" i="5"/>
  <c r="AI675" i="5"/>
  <c r="AI676" i="5"/>
  <c r="AI677" i="5"/>
  <c r="AI678" i="5"/>
  <c r="AI679" i="5"/>
  <c r="AI680" i="5"/>
  <c r="AI681" i="5"/>
  <c r="AI682" i="5"/>
  <c r="AI683" i="5"/>
  <c r="AI684" i="5"/>
  <c r="AI685" i="5"/>
  <c r="AI686" i="5"/>
  <c r="AI687" i="5"/>
  <c r="AI688" i="5"/>
  <c r="AI689" i="5"/>
  <c r="AI690" i="5"/>
  <c r="AI691" i="5"/>
  <c r="AI692" i="5"/>
  <c r="AI693" i="5"/>
  <c r="AI694" i="5"/>
  <c r="AI695" i="5"/>
  <c r="AI696" i="5"/>
  <c r="AI697" i="5"/>
  <c r="AI698" i="5"/>
  <c r="AI699" i="5"/>
  <c r="AI700" i="5"/>
  <c r="AI701" i="5"/>
  <c r="AI702" i="5"/>
  <c r="AI703" i="5"/>
  <c r="AI704" i="5"/>
  <c r="AI705" i="5"/>
  <c r="AI706" i="5"/>
  <c r="AI707" i="5"/>
  <c r="AI708" i="5"/>
  <c r="AI709" i="5"/>
  <c r="AI710" i="5"/>
  <c r="AI711" i="5"/>
  <c r="AI712" i="5"/>
  <c r="AI713" i="5"/>
  <c r="AI714" i="5"/>
  <c r="AI715" i="5"/>
  <c r="AI716" i="5"/>
  <c r="AI717" i="5"/>
  <c r="AI718" i="5"/>
  <c r="AI719" i="5"/>
  <c r="AI720" i="5"/>
  <c r="AI721" i="5"/>
  <c r="AI722" i="5"/>
  <c r="AI723" i="5"/>
  <c r="AI724" i="5"/>
  <c r="AI725" i="5"/>
  <c r="AI726" i="5"/>
  <c r="AI727" i="5"/>
  <c r="AI728" i="5"/>
  <c r="AI729" i="5"/>
  <c r="AI730" i="5"/>
  <c r="AI731" i="5"/>
  <c r="AI732" i="5"/>
  <c r="AI733" i="5"/>
  <c r="AI734" i="5"/>
  <c r="AI735" i="5"/>
  <c r="AI736" i="5"/>
  <c r="AI737" i="5"/>
  <c r="AI738" i="5"/>
  <c r="AI739" i="5"/>
  <c r="AI740" i="5"/>
  <c r="AI741" i="5"/>
  <c r="AI742" i="5"/>
  <c r="AI743" i="5"/>
  <c r="AI744" i="5"/>
  <c r="AI745" i="5"/>
  <c r="AI746" i="5"/>
  <c r="AI747" i="5"/>
  <c r="AI748" i="5"/>
  <c r="AI749" i="5"/>
  <c r="AI750" i="5"/>
  <c r="AI751" i="5"/>
  <c r="AI752" i="5"/>
  <c r="AI753" i="5"/>
  <c r="AI754" i="5"/>
  <c r="AI755" i="5"/>
  <c r="AI756" i="5"/>
  <c r="AI757" i="5"/>
  <c r="AI758" i="5"/>
  <c r="AI759" i="5"/>
  <c r="AI760" i="5"/>
  <c r="AI761" i="5"/>
  <c r="AI762" i="5"/>
  <c r="AI763" i="5"/>
  <c r="AI764" i="5"/>
  <c r="AI765" i="5"/>
  <c r="AI766" i="5"/>
  <c r="AI767" i="5"/>
  <c r="AI768" i="5"/>
  <c r="AI769" i="5"/>
  <c r="AI770" i="5"/>
  <c r="AI771" i="5"/>
  <c r="AI772" i="5"/>
  <c r="AI773" i="5"/>
  <c r="AI774" i="5"/>
  <c r="AI775" i="5"/>
  <c r="AI776" i="5"/>
  <c r="AI777" i="5"/>
  <c r="AI778" i="5"/>
  <c r="AI779" i="5"/>
  <c r="AI780" i="5"/>
  <c r="AI781" i="5"/>
  <c r="AI782" i="5"/>
  <c r="AI783" i="5"/>
  <c r="AI784" i="5"/>
  <c r="AI785" i="5"/>
  <c r="AI786" i="5"/>
  <c r="AI787" i="5"/>
  <c r="AI788" i="5"/>
  <c r="AI789" i="5"/>
  <c r="AI790" i="5"/>
  <c r="AI791" i="5"/>
  <c r="AI792" i="5"/>
  <c r="AI793" i="5"/>
  <c r="AI794" i="5"/>
  <c r="AI795" i="5"/>
  <c r="AI796" i="5"/>
  <c r="AI797" i="5"/>
  <c r="AI798" i="5"/>
  <c r="AI799" i="5"/>
  <c r="AI800" i="5"/>
  <c r="AI801" i="5"/>
  <c r="AI802" i="5"/>
  <c r="AI803" i="5"/>
  <c r="AI804" i="5"/>
  <c r="AI805" i="5"/>
  <c r="AI806" i="5"/>
  <c r="AI807" i="5"/>
  <c r="AI808" i="5"/>
  <c r="AI809" i="5"/>
  <c r="AI810" i="5"/>
  <c r="AI811" i="5"/>
  <c r="AI812" i="5"/>
  <c r="AI813" i="5"/>
  <c r="AI814" i="5"/>
  <c r="AI815" i="5"/>
  <c r="AI816" i="5"/>
  <c r="AI817" i="5"/>
  <c r="AI818" i="5"/>
  <c r="AI819" i="5"/>
  <c r="AI820" i="5"/>
  <c r="AI821" i="5"/>
  <c r="AI822" i="5"/>
  <c r="AI823" i="5"/>
  <c r="AI824" i="5"/>
  <c r="AI825" i="5"/>
  <c r="AI826" i="5"/>
  <c r="AI827" i="5"/>
  <c r="AI828" i="5"/>
  <c r="AI829" i="5"/>
  <c r="AI830" i="5"/>
  <c r="AI831" i="5"/>
  <c r="AI832" i="5"/>
  <c r="AI833" i="5"/>
  <c r="AI834" i="5"/>
  <c r="AI835" i="5"/>
  <c r="AI836" i="5"/>
  <c r="AI837" i="5"/>
  <c r="AI838" i="5"/>
  <c r="AI839" i="5"/>
  <c r="AI840" i="5"/>
  <c r="AI841" i="5"/>
  <c r="AI842" i="5"/>
  <c r="AI843" i="5"/>
  <c r="AI844" i="5"/>
  <c r="AI845" i="5"/>
  <c r="AI846" i="5"/>
  <c r="AI847" i="5"/>
  <c r="AI848" i="5"/>
  <c r="AI849" i="5"/>
  <c r="AI850" i="5"/>
  <c r="AI851" i="5"/>
  <c r="AI852" i="5"/>
  <c r="AI853" i="5"/>
  <c r="AI854" i="5"/>
  <c r="AI855" i="5"/>
  <c r="AI856" i="5"/>
  <c r="AI857" i="5"/>
  <c r="AI858" i="5"/>
  <c r="AI859" i="5"/>
  <c r="AI860" i="5"/>
  <c r="AI861" i="5"/>
  <c r="AI862" i="5"/>
  <c r="AI863" i="5"/>
  <c r="AI864" i="5"/>
  <c r="AI865" i="5"/>
  <c r="AI866" i="5"/>
  <c r="AI867" i="5"/>
  <c r="AI868" i="5"/>
  <c r="AI869" i="5"/>
  <c r="AI870" i="5"/>
  <c r="AI871" i="5"/>
  <c r="AI872" i="5"/>
  <c r="AI873" i="5"/>
  <c r="AI874" i="5"/>
  <c r="AI875" i="5"/>
  <c r="AI876" i="5"/>
  <c r="AI877" i="5"/>
  <c r="AI878" i="5"/>
  <c r="AI879" i="5"/>
  <c r="AI880" i="5"/>
  <c r="AI881" i="5"/>
  <c r="AI882" i="5"/>
  <c r="AI883" i="5"/>
  <c r="AI884" i="5"/>
  <c r="AI885" i="5"/>
  <c r="AI886" i="5"/>
  <c r="AI887" i="5"/>
  <c r="AI888" i="5"/>
  <c r="AI889" i="5"/>
  <c r="AI890" i="5"/>
  <c r="AI891" i="5"/>
  <c r="AI892" i="5"/>
  <c r="AI893" i="5"/>
  <c r="AI894" i="5"/>
  <c r="AI895" i="5"/>
  <c r="AI896" i="5"/>
  <c r="AI897" i="5"/>
  <c r="AI898" i="5"/>
  <c r="AI899" i="5"/>
  <c r="AI900" i="5"/>
  <c r="AI901" i="5"/>
  <c r="AI902" i="5"/>
  <c r="AI903" i="5"/>
  <c r="AI904" i="5"/>
  <c r="AI905" i="5"/>
  <c r="AI906" i="5"/>
  <c r="AI907" i="5"/>
  <c r="AI908" i="5"/>
  <c r="AI909" i="5"/>
  <c r="AI910" i="5"/>
  <c r="AI911" i="5"/>
  <c r="AI912" i="5"/>
  <c r="AI913" i="5"/>
  <c r="AI914" i="5"/>
  <c r="AI915" i="5"/>
  <c r="AI916" i="5"/>
  <c r="AI917" i="5"/>
  <c r="AI918" i="5"/>
  <c r="AI919" i="5"/>
  <c r="AI920" i="5"/>
  <c r="AI921" i="5"/>
  <c r="AI922" i="5"/>
  <c r="AI923" i="5"/>
  <c r="AI924" i="5"/>
  <c r="AI925" i="5"/>
  <c r="AI926" i="5"/>
  <c r="AI927" i="5"/>
  <c r="AI928" i="5"/>
  <c r="AI929" i="5"/>
  <c r="AI930" i="5"/>
  <c r="AI931" i="5"/>
  <c r="AI932" i="5"/>
  <c r="AI933" i="5"/>
  <c r="AI934" i="5"/>
  <c r="AI935" i="5"/>
  <c r="AI936" i="5"/>
  <c r="AI937" i="5"/>
  <c r="AI938" i="5"/>
  <c r="AI939" i="5"/>
  <c r="AI940" i="5"/>
  <c r="AI941" i="5"/>
  <c r="AI942" i="5"/>
  <c r="AI943" i="5"/>
  <c r="AI944" i="5"/>
  <c r="AI945" i="5"/>
  <c r="AI946" i="5"/>
  <c r="AI947" i="5"/>
  <c r="AI948" i="5"/>
  <c r="AI949" i="5"/>
  <c r="AI950" i="5"/>
  <c r="AI951" i="5"/>
  <c r="AI952" i="5"/>
  <c r="AI953" i="5"/>
  <c r="AI954" i="5"/>
  <c r="AI955" i="5"/>
  <c r="AI956" i="5"/>
  <c r="AI957" i="5"/>
  <c r="AI958" i="5"/>
  <c r="AI959" i="5"/>
  <c r="AI960" i="5"/>
  <c r="AI961" i="5"/>
  <c r="AI962" i="5"/>
  <c r="AI963" i="5"/>
  <c r="AI964" i="5"/>
  <c r="AI965" i="5"/>
  <c r="AI966" i="5"/>
  <c r="AI967" i="5"/>
  <c r="AI968" i="5"/>
  <c r="AI969" i="5"/>
  <c r="AI970" i="5"/>
  <c r="AI971" i="5"/>
  <c r="AI972" i="5"/>
  <c r="AI973" i="5"/>
  <c r="AI974" i="5"/>
  <c r="AI975" i="5"/>
  <c r="AI976" i="5"/>
  <c r="AI977" i="5"/>
  <c r="AI978" i="5"/>
  <c r="AI979" i="5"/>
  <c r="AI980" i="5"/>
  <c r="AI981" i="5"/>
  <c r="AI982" i="5"/>
  <c r="AI983" i="5"/>
  <c r="AI984" i="5"/>
  <c r="AI985" i="5"/>
  <c r="AI986" i="5"/>
  <c r="AI987" i="5"/>
  <c r="AI988" i="5"/>
  <c r="AI989" i="5"/>
  <c r="AI990" i="5"/>
  <c r="AI991" i="5"/>
  <c r="AI992" i="5"/>
  <c r="AI993" i="5"/>
  <c r="AI994" i="5"/>
  <c r="AI995" i="5"/>
  <c r="AI996" i="5"/>
  <c r="AI997" i="5"/>
  <c r="AI998" i="5"/>
  <c r="AI999" i="5"/>
  <c r="AI1000" i="5"/>
  <c r="AI1001" i="5"/>
  <c r="AI1002" i="5"/>
  <c r="AI1003" i="5"/>
  <c r="AI1004" i="5"/>
  <c r="AI1005" i="5"/>
  <c r="AI1006" i="5"/>
  <c r="AI1007" i="5"/>
  <c r="AI1008" i="5"/>
  <c r="AI1009" i="5"/>
  <c r="AI1010" i="5"/>
  <c r="AI1011" i="5"/>
  <c r="AI1012" i="5"/>
  <c r="H53" i="23" l="1"/>
  <c r="I56" i="23" s="1"/>
  <c r="I60" i="23" s="1"/>
  <c r="I13" i="24"/>
  <c r="V15" i="5"/>
  <c r="V16" i="5"/>
  <c r="V17" i="5"/>
  <c r="V18" i="5"/>
  <c r="V19" i="5"/>
  <c r="V20" i="5"/>
  <c r="V21" i="5"/>
  <c r="V22" i="5"/>
  <c r="V23" i="5"/>
  <c r="V24" i="5"/>
  <c r="V25" i="5"/>
  <c r="V26" i="5"/>
  <c r="V27" i="5"/>
  <c r="V28" i="5"/>
  <c r="V29" i="5"/>
  <c r="V30" i="5"/>
  <c r="V31" i="5"/>
  <c r="V32" i="5"/>
  <c r="V33" i="5"/>
  <c r="V34" i="5"/>
  <c r="V35" i="5"/>
  <c r="V36" i="5"/>
  <c r="V37" i="5"/>
  <c r="V38" i="5"/>
  <c r="V39" i="5"/>
  <c r="V40" i="5"/>
  <c r="V41" i="5"/>
  <c r="V42" i="5"/>
  <c r="V43" i="5"/>
  <c r="V44" i="5"/>
  <c r="V45" i="5"/>
  <c r="V46" i="5"/>
  <c r="V47" i="5"/>
  <c r="V48" i="5"/>
  <c r="V49" i="5"/>
  <c r="V50" i="5"/>
  <c r="V51" i="5"/>
  <c r="V52" i="5"/>
  <c r="V55" i="5"/>
  <c r="V56" i="5"/>
  <c r="V57" i="5"/>
  <c r="V58" i="5"/>
  <c r="V59" i="5"/>
  <c r="V60" i="5"/>
  <c r="V61" i="5"/>
  <c r="V62" i="5"/>
  <c r="V63" i="5"/>
  <c r="V64" i="5"/>
  <c r="V65" i="5"/>
  <c r="V66" i="5"/>
  <c r="V67" i="5"/>
  <c r="V68" i="5"/>
  <c r="V69" i="5"/>
  <c r="V70" i="5"/>
  <c r="V71" i="5"/>
  <c r="V72" i="5"/>
  <c r="V73" i="5"/>
  <c r="V74" i="5"/>
  <c r="V75" i="5"/>
  <c r="V76" i="5"/>
  <c r="V77" i="5"/>
  <c r="V78" i="5"/>
  <c r="V79" i="5"/>
  <c r="V80" i="5"/>
  <c r="V82" i="5"/>
  <c r="V83" i="5"/>
  <c r="V84" i="5"/>
  <c r="V85" i="5"/>
  <c r="V86" i="5"/>
  <c r="V87" i="5"/>
  <c r="V88" i="5"/>
  <c r="V89" i="5"/>
  <c r="V90" i="5"/>
  <c r="V91" i="5"/>
  <c r="V92" i="5"/>
  <c r="V93" i="5"/>
  <c r="V94" i="5"/>
  <c r="V95" i="5"/>
  <c r="V96" i="5"/>
  <c r="V97" i="5"/>
  <c r="V98" i="5"/>
  <c r="V99" i="5"/>
  <c r="V100" i="5"/>
  <c r="V101" i="5"/>
  <c r="V102" i="5"/>
  <c r="V103" i="5"/>
  <c r="V104" i="5"/>
  <c r="V105" i="5"/>
  <c r="V107" i="5"/>
  <c r="V108" i="5"/>
  <c r="V109" i="5"/>
  <c r="V110" i="5"/>
  <c r="V111" i="5"/>
  <c r="V112" i="5"/>
  <c r="V113" i="5"/>
  <c r="V114" i="5"/>
  <c r="V115" i="5"/>
  <c r="V116" i="5"/>
  <c r="V117" i="5"/>
  <c r="V118" i="5"/>
  <c r="V119" i="5"/>
  <c r="V120" i="5"/>
  <c r="V121" i="5"/>
  <c r="V122" i="5"/>
  <c r="V123" i="5"/>
  <c r="V124" i="5"/>
  <c r="V125" i="5"/>
  <c r="V126" i="5"/>
  <c r="V127" i="5"/>
  <c r="V128" i="5"/>
  <c r="V129" i="5"/>
  <c r="V130" i="5"/>
  <c r="V131" i="5"/>
  <c r="V132" i="5"/>
  <c r="V133" i="5"/>
  <c r="V134" i="5"/>
  <c r="V135" i="5"/>
  <c r="V136" i="5"/>
  <c r="V137" i="5"/>
  <c r="V138" i="5"/>
  <c r="V139" i="5"/>
  <c r="V140" i="5"/>
  <c r="V141" i="5"/>
  <c r="V142" i="5"/>
  <c r="V143" i="5"/>
  <c r="V144" i="5"/>
  <c r="V145" i="5"/>
  <c r="V146" i="5"/>
  <c r="V147" i="5"/>
  <c r="V148" i="5"/>
  <c r="V149" i="5"/>
  <c r="V150" i="5"/>
  <c r="V151" i="5"/>
  <c r="V152" i="5"/>
  <c r="V153" i="5"/>
  <c r="V154" i="5"/>
  <c r="V155" i="5"/>
  <c r="V156" i="5"/>
  <c r="V157" i="5"/>
  <c r="V158" i="5"/>
  <c r="V159" i="5"/>
  <c r="V160" i="5"/>
  <c r="V161" i="5"/>
  <c r="V162" i="5"/>
  <c r="V163" i="5"/>
  <c r="V164" i="5"/>
  <c r="V165" i="5"/>
  <c r="V166" i="5"/>
  <c r="V167" i="5"/>
  <c r="V168" i="5"/>
  <c r="V169" i="5"/>
  <c r="V170" i="5"/>
  <c r="V171" i="5"/>
  <c r="V172" i="5"/>
  <c r="V173" i="5"/>
  <c r="V174" i="5"/>
  <c r="V175" i="5"/>
  <c r="V176" i="5"/>
  <c r="V177" i="5"/>
  <c r="V178" i="5"/>
  <c r="V179" i="5"/>
  <c r="V180" i="5"/>
  <c r="V181" i="5"/>
  <c r="V182" i="5"/>
  <c r="V183" i="5"/>
  <c r="V184" i="5"/>
  <c r="V185" i="5"/>
  <c r="V186" i="5"/>
  <c r="V187" i="5"/>
  <c r="V188" i="5"/>
  <c r="V189" i="5"/>
  <c r="V190" i="5"/>
  <c r="V191" i="5"/>
  <c r="V192" i="5"/>
  <c r="V193" i="5"/>
  <c r="V194" i="5"/>
  <c r="V195" i="5"/>
  <c r="V196" i="5"/>
  <c r="V197" i="5"/>
  <c r="V198" i="5"/>
  <c r="V199" i="5"/>
  <c r="V200" i="5"/>
  <c r="V201" i="5"/>
  <c r="V202" i="5"/>
  <c r="V203" i="5"/>
  <c r="V204" i="5"/>
  <c r="V205" i="5"/>
  <c r="V206" i="5"/>
  <c r="V207" i="5"/>
  <c r="V208" i="5"/>
  <c r="V209" i="5"/>
  <c r="V210" i="5"/>
  <c r="V211" i="5"/>
  <c r="V212" i="5"/>
  <c r="V213" i="5"/>
  <c r="V214" i="5"/>
  <c r="V215" i="5"/>
  <c r="V216" i="5"/>
  <c r="V217" i="5"/>
  <c r="V218" i="5"/>
  <c r="V219" i="5"/>
  <c r="V220" i="5"/>
  <c r="V221" i="5"/>
  <c r="V222" i="5"/>
  <c r="V223" i="5"/>
  <c r="V224" i="5"/>
  <c r="V225" i="5"/>
  <c r="V226" i="5"/>
  <c r="V227" i="5"/>
  <c r="V228" i="5"/>
  <c r="V229" i="5"/>
  <c r="V230" i="5"/>
  <c r="V231" i="5"/>
  <c r="V232" i="5"/>
  <c r="V233" i="5"/>
  <c r="V234" i="5"/>
  <c r="V235" i="5"/>
  <c r="V236" i="5"/>
  <c r="V237" i="5"/>
  <c r="V238" i="5"/>
  <c r="V239" i="5"/>
  <c r="V240" i="5"/>
  <c r="V241" i="5"/>
  <c r="V242" i="5"/>
  <c r="V243" i="5"/>
  <c r="V244" i="5"/>
  <c r="V245" i="5"/>
  <c r="V246" i="5"/>
  <c r="V247" i="5"/>
  <c r="V248" i="5"/>
  <c r="V249" i="5"/>
  <c r="V250" i="5"/>
  <c r="V251" i="5"/>
  <c r="V252" i="5"/>
  <c r="V253" i="5"/>
  <c r="V254" i="5"/>
  <c r="V255" i="5"/>
  <c r="V256" i="5"/>
  <c r="V257" i="5"/>
  <c r="V258" i="5"/>
  <c r="V259" i="5"/>
  <c r="V260" i="5"/>
  <c r="V261" i="5"/>
  <c r="V262" i="5"/>
  <c r="V263" i="5"/>
  <c r="V264" i="5"/>
  <c r="V265" i="5"/>
  <c r="V266" i="5"/>
  <c r="V267" i="5"/>
  <c r="V268" i="5"/>
  <c r="V269" i="5"/>
  <c r="V270" i="5"/>
  <c r="V271" i="5"/>
  <c r="V272" i="5"/>
  <c r="V273" i="5"/>
  <c r="V274" i="5"/>
  <c r="V275" i="5"/>
  <c r="V276" i="5"/>
  <c r="V277" i="5"/>
  <c r="V278" i="5"/>
  <c r="V279" i="5"/>
  <c r="V280" i="5"/>
  <c r="V281" i="5"/>
  <c r="V282" i="5"/>
  <c r="V283" i="5"/>
  <c r="V284" i="5"/>
  <c r="V285" i="5"/>
  <c r="V286" i="5"/>
  <c r="V287" i="5"/>
  <c r="V288" i="5"/>
  <c r="V289" i="5"/>
  <c r="V290" i="5"/>
  <c r="V291" i="5"/>
  <c r="V292" i="5"/>
  <c r="V293" i="5"/>
  <c r="V294" i="5"/>
  <c r="V295" i="5"/>
  <c r="V296" i="5"/>
  <c r="V297" i="5"/>
  <c r="V298" i="5"/>
  <c r="V299" i="5"/>
  <c r="V300" i="5"/>
  <c r="V301" i="5"/>
  <c r="V302" i="5"/>
  <c r="V303" i="5"/>
  <c r="V304" i="5"/>
  <c r="V305" i="5"/>
  <c r="V306" i="5"/>
  <c r="V307" i="5"/>
  <c r="V308" i="5"/>
  <c r="V309" i="5"/>
  <c r="V310" i="5"/>
  <c r="V311" i="5"/>
  <c r="V312" i="5"/>
  <c r="V313" i="5"/>
  <c r="V314" i="5"/>
  <c r="V315" i="5"/>
  <c r="V316" i="5"/>
  <c r="V317" i="5"/>
  <c r="V318" i="5"/>
  <c r="V319" i="5"/>
  <c r="V320" i="5"/>
  <c r="V321" i="5"/>
  <c r="V322" i="5"/>
  <c r="V323" i="5"/>
  <c r="V324" i="5"/>
  <c r="V325" i="5"/>
  <c r="V326" i="5"/>
  <c r="V327" i="5"/>
  <c r="V328" i="5"/>
  <c r="V329" i="5"/>
  <c r="V330" i="5"/>
  <c r="V331" i="5"/>
  <c r="V332" i="5"/>
  <c r="V333" i="5"/>
  <c r="V334" i="5"/>
  <c r="V335" i="5"/>
  <c r="V336" i="5"/>
  <c r="V337" i="5"/>
  <c r="V338" i="5"/>
  <c r="V339" i="5"/>
  <c r="V340" i="5"/>
  <c r="V341" i="5"/>
  <c r="V342" i="5"/>
  <c r="V343" i="5"/>
  <c r="V344" i="5"/>
  <c r="V345" i="5"/>
  <c r="V346" i="5"/>
  <c r="V347" i="5"/>
  <c r="V348" i="5"/>
  <c r="V349" i="5"/>
  <c r="V350" i="5"/>
  <c r="V351" i="5"/>
  <c r="V352" i="5"/>
  <c r="V353" i="5"/>
  <c r="V354" i="5"/>
  <c r="V355" i="5"/>
  <c r="V356" i="5"/>
  <c r="V357" i="5"/>
  <c r="V358" i="5"/>
  <c r="V359" i="5"/>
  <c r="V360" i="5"/>
  <c r="V361" i="5"/>
  <c r="V362" i="5"/>
  <c r="V363" i="5"/>
  <c r="V364" i="5"/>
  <c r="V365" i="5"/>
  <c r="V366" i="5"/>
  <c r="V367" i="5"/>
  <c r="V368" i="5"/>
  <c r="V369" i="5"/>
  <c r="V370" i="5"/>
  <c r="V371" i="5"/>
  <c r="V372" i="5"/>
  <c r="V373" i="5"/>
  <c r="V374" i="5"/>
  <c r="V375" i="5"/>
  <c r="V376" i="5"/>
  <c r="V377" i="5"/>
  <c r="V378" i="5"/>
  <c r="V379" i="5"/>
  <c r="V380" i="5"/>
  <c r="V381" i="5"/>
  <c r="V382" i="5"/>
  <c r="V383" i="5"/>
  <c r="V384" i="5"/>
  <c r="V385" i="5"/>
  <c r="V386" i="5"/>
  <c r="V387" i="5"/>
  <c r="V388" i="5"/>
  <c r="V389" i="5"/>
  <c r="V390" i="5"/>
  <c r="V391" i="5"/>
  <c r="V392" i="5"/>
  <c r="V393" i="5"/>
  <c r="V394" i="5"/>
  <c r="V395" i="5"/>
  <c r="V396" i="5"/>
  <c r="V397" i="5"/>
  <c r="V398" i="5"/>
  <c r="V399" i="5"/>
  <c r="V400" i="5"/>
  <c r="V401" i="5"/>
  <c r="V402" i="5"/>
  <c r="V403" i="5"/>
  <c r="V404" i="5"/>
  <c r="V405" i="5"/>
  <c r="V406" i="5"/>
  <c r="V407" i="5"/>
  <c r="V408" i="5"/>
  <c r="V409" i="5"/>
  <c r="V410" i="5"/>
  <c r="V411" i="5"/>
  <c r="V412" i="5"/>
  <c r="V413" i="5"/>
  <c r="V414" i="5"/>
  <c r="V415" i="5"/>
  <c r="V416" i="5"/>
  <c r="V417" i="5"/>
  <c r="V418" i="5"/>
  <c r="V419" i="5"/>
  <c r="V420" i="5"/>
  <c r="V421" i="5"/>
  <c r="V422" i="5"/>
  <c r="V423" i="5"/>
  <c r="V424" i="5"/>
  <c r="V425" i="5"/>
  <c r="V426" i="5"/>
  <c r="V427" i="5"/>
  <c r="V428" i="5"/>
  <c r="V429" i="5"/>
  <c r="V430" i="5"/>
  <c r="V431" i="5"/>
  <c r="V432" i="5"/>
  <c r="V433" i="5"/>
  <c r="V434" i="5"/>
  <c r="V435" i="5"/>
  <c r="V436" i="5"/>
  <c r="V437" i="5"/>
  <c r="V438" i="5"/>
  <c r="V439" i="5"/>
  <c r="V440" i="5"/>
  <c r="V441" i="5"/>
  <c r="V442" i="5"/>
  <c r="V443" i="5"/>
  <c r="V444" i="5"/>
  <c r="V445" i="5"/>
  <c r="V446" i="5"/>
  <c r="V447" i="5"/>
  <c r="V448" i="5"/>
  <c r="V449" i="5"/>
  <c r="V450" i="5"/>
  <c r="V451" i="5"/>
  <c r="V452" i="5"/>
  <c r="V453" i="5"/>
  <c r="V454" i="5"/>
  <c r="V455" i="5"/>
  <c r="V456" i="5"/>
  <c r="V457" i="5"/>
  <c r="V458" i="5"/>
  <c r="V459" i="5"/>
  <c r="V460" i="5"/>
  <c r="V461" i="5"/>
  <c r="V462" i="5"/>
  <c r="V463" i="5"/>
  <c r="V464" i="5"/>
  <c r="V465" i="5"/>
  <c r="V466" i="5"/>
  <c r="V467" i="5"/>
  <c r="V468" i="5"/>
  <c r="V469" i="5"/>
  <c r="V470" i="5"/>
  <c r="V471" i="5"/>
  <c r="V472" i="5"/>
  <c r="V473" i="5"/>
  <c r="V474" i="5"/>
  <c r="V475" i="5"/>
  <c r="V476" i="5"/>
  <c r="V477" i="5"/>
  <c r="V478" i="5"/>
  <c r="V479" i="5"/>
  <c r="V480" i="5"/>
  <c r="V481" i="5"/>
  <c r="V482" i="5"/>
  <c r="V483" i="5"/>
  <c r="V484" i="5"/>
  <c r="V485" i="5"/>
  <c r="V486" i="5"/>
  <c r="V487" i="5"/>
  <c r="V488" i="5"/>
  <c r="V489" i="5"/>
  <c r="V490" i="5"/>
  <c r="V491" i="5"/>
  <c r="V492" i="5"/>
  <c r="V493" i="5"/>
  <c r="V494" i="5"/>
  <c r="V495" i="5"/>
  <c r="V496" i="5"/>
  <c r="V497" i="5"/>
  <c r="V498" i="5"/>
  <c r="V499" i="5"/>
  <c r="V500" i="5"/>
  <c r="V501" i="5"/>
  <c r="V502" i="5"/>
  <c r="V503" i="5"/>
  <c r="V504" i="5"/>
  <c r="V505" i="5"/>
  <c r="V506" i="5"/>
  <c r="V507" i="5"/>
  <c r="V508" i="5"/>
  <c r="V509" i="5"/>
  <c r="V510" i="5"/>
  <c r="V511" i="5"/>
  <c r="V512" i="5"/>
  <c r="V513" i="5"/>
  <c r="V514" i="5"/>
  <c r="V515" i="5"/>
  <c r="V516" i="5"/>
  <c r="V517" i="5"/>
  <c r="V518" i="5"/>
  <c r="V519" i="5"/>
  <c r="V520" i="5"/>
  <c r="V521" i="5"/>
  <c r="V522" i="5"/>
  <c r="V523" i="5"/>
  <c r="V524" i="5"/>
  <c r="V525" i="5"/>
  <c r="V526" i="5"/>
  <c r="V527" i="5"/>
  <c r="V528" i="5"/>
  <c r="V529" i="5"/>
  <c r="V530" i="5"/>
  <c r="V531" i="5"/>
  <c r="V532" i="5"/>
  <c r="V533" i="5"/>
  <c r="V534" i="5"/>
  <c r="V535" i="5"/>
  <c r="V536" i="5"/>
  <c r="V537" i="5"/>
  <c r="V538" i="5"/>
  <c r="V539" i="5"/>
  <c r="V540" i="5"/>
  <c r="V541" i="5"/>
  <c r="V542" i="5"/>
  <c r="V543" i="5"/>
  <c r="V544" i="5"/>
  <c r="V545" i="5"/>
  <c r="V546" i="5"/>
  <c r="V547" i="5"/>
  <c r="V548" i="5"/>
  <c r="V549" i="5"/>
  <c r="V550" i="5"/>
  <c r="V551" i="5"/>
  <c r="V552" i="5"/>
  <c r="V553" i="5"/>
  <c r="V554" i="5"/>
  <c r="V555" i="5"/>
  <c r="V556" i="5"/>
  <c r="V557" i="5"/>
  <c r="V558" i="5"/>
  <c r="V559" i="5"/>
  <c r="V560" i="5"/>
  <c r="V561" i="5"/>
  <c r="V562" i="5"/>
  <c r="V563" i="5"/>
  <c r="V564" i="5"/>
  <c r="V565" i="5"/>
  <c r="V566" i="5"/>
  <c r="V567" i="5"/>
  <c r="V568" i="5"/>
  <c r="V569" i="5"/>
  <c r="V570" i="5"/>
  <c r="V571" i="5"/>
  <c r="V572" i="5"/>
  <c r="V573" i="5"/>
  <c r="V574" i="5"/>
  <c r="V575" i="5"/>
  <c r="V576" i="5"/>
  <c r="V577" i="5"/>
  <c r="V578" i="5"/>
  <c r="V579" i="5"/>
  <c r="V580" i="5"/>
  <c r="V581" i="5"/>
  <c r="V582" i="5"/>
  <c r="V583" i="5"/>
  <c r="V584" i="5"/>
  <c r="V585" i="5"/>
  <c r="V586" i="5"/>
  <c r="V587" i="5"/>
  <c r="V588" i="5"/>
  <c r="V589" i="5"/>
  <c r="V590" i="5"/>
  <c r="V591" i="5"/>
  <c r="V592" i="5"/>
  <c r="V593" i="5"/>
  <c r="V594" i="5"/>
  <c r="V595" i="5"/>
  <c r="V596" i="5"/>
  <c r="V597" i="5"/>
  <c r="V598" i="5"/>
  <c r="V599" i="5"/>
  <c r="V600" i="5"/>
  <c r="V601" i="5"/>
  <c r="V602" i="5"/>
  <c r="V603" i="5"/>
  <c r="V604" i="5"/>
  <c r="V605" i="5"/>
  <c r="V606" i="5"/>
  <c r="V607" i="5"/>
  <c r="V608" i="5"/>
  <c r="V609" i="5"/>
  <c r="V610" i="5"/>
  <c r="V611" i="5"/>
  <c r="V612" i="5"/>
  <c r="V613" i="5"/>
  <c r="V614" i="5"/>
  <c r="V615" i="5"/>
  <c r="V616" i="5"/>
  <c r="V617" i="5"/>
  <c r="V618" i="5"/>
  <c r="V619" i="5"/>
  <c r="V620" i="5"/>
  <c r="V621" i="5"/>
  <c r="V622" i="5"/>
  <c r="V623" i="5"/>
  <c r="V624" i="5"/>
  <c r="V625" i="5"/>
  <c r="V626" i="5"/>
  <c r="V627" i="5"/>
  <c r="V628" i="5"/>
  <c r="V629" i="5"/>
  <c r="V630" i="5"/>
  <c r="V631" i="5"/>
  <c r="V632" i="5"/>
  <c r="V633" i="5"/>
  <c r="V634" i="5"/>
  <c r="V635" i="5"/>
  <c r="V636" i="5"/>
  <c r="V637" i="5"/>
  <c r="V638" i="5"/>
  <c r="V639" i="5"/>
  <c r="V640" i="5"/>
  <c r="V641" i="5"/>
  <c r="V642" i="5"/>
  <c r="V643" i="5"/>
  <c r="V644" i="5"/>
  <c r="V645" i="5"/>
  <c r="V646" i="5"/>
  <c r="V647" i="5"/>
  <c r="V648" i="5"/>
  <c r="V649" i="5"/>
  <c r="V650" i="5"/>
  <c r="V651" i="5"/>
  <c r="V652" i="5"/>
  <c r="V653" i="5"/>
  <c r="V654" i="5"/>
  <c r="V655" i="5"/>
  <c r="V656" i="5"/>
  <c r="V657" i="5"/>
  <c r="V658" i="5"/>
  <c r="V659" i="5"/>
  <c r="V660" i="5"/>
  <c r="V661" i="5"/>
  <c r="V662" i="5"/>
  <c r="V663" i="5"/>
  <c r="V664" i="5"/>
  <c r="V665" i="5"/>
  <c r="V666" i="5"/>
  <c r="V667" i="5"/>
  <c r="V668" i="5"/>
  <c r="V669" i="5"/>
  <c r="V670" i="5"/>
  <c r="V671" i="5"/>
  <c r="V672" i="5"/>
  <c r="V673" i="5"/>
  <c r="V674" i="5"/>
  <c r="V675" i="5"/>
  <c r="V676" i="5"/>
  <c r="V677" i="5"/>
  <c r="V678" i="5"/>
  <c r="V679" i="5"/>
  <c r="V680" i="5"/>
  <c r="V681" i="5"/>
  <c r="V682" i="5"/>
  <c r="V683" i="5"/>
  <c r="V684" i="5"/>
  <c r="V685" i="5"/>
  <c r="V686" i="5"/>
  <c r="V687" i="5"/>
  <c r="V688" i="5"/>
  <c r="V689" i="5"/>
  <c r="V690" i="5"/>
  <c r="V691" i="5"/>
  <c r="V692" i="5"/>
  <c r="V693" i="5"/>
  <c r="V694" i="5"/>
  <c r="V695" i="5"/>
  <c r="V696" i="5"/>
  <c r="V697" i="5"/>
  <c r="V698" i="5"/>
  <c r="V699" i="5"/>
  <c r="V700" i="5"/>
  <c r="V701" i="5"/>
  <c r="V702" i="5"/>
  <c r="V703" i="5"/>
  <c r="V704" i="5"/>
  <c r="V705" i="5"/>
  <c r="V706" i="5"/>
  <c r="V707" i="5"/>
  <c r="V708" i="5"/>
  <c r="V709" i="5"/>
  <c r="V710" i="5"/>
  <c r="V711" i="5"/>
  <c r="V712" i="5"/>
  <c r="V713" i="5"/>
  <c r="V714" i="5"/>
  <c r="V715" i="5"/>
  <c r="V716" i="5"/>
  <c r="V717" i="5"/>
  <c r="V718" i="5"/>
  <c r="V719" i="5"/>
  <c r="V720" i="5"/>
  <c r="V721" i="5"/>
  <c r="V722" i="5"/>
  <c r="V723" i="5"/>
  <c r="V724" i="5"/>
  <c r="V725" i="5"/>
  <c r="V726" i="5"/>
  <c r="V727" i="5"/>
  <c r="V728" i="5"/>
  <c r="V729" i="5"/>
  <c r="V730" i="5"/>
  <c r="V731" i="5"/>
  <c r="V732" i="5"/>
  <c r="V733" i="5"/>
  <c r="V734" i="5"/>
  <c r="V735" i="5"/>
  <c r="V736" i="5"/>
  <c r="V737" i="5"/>
  <c r="V738" i="5"/>
  <c r="V739" i="5"/>
  <c r="V740" i="5"/>
  <c r="V741" i="5"/>
  <c r="V742" i="5"/>
  <c r="V743" i="5"/>
  <c r="V744" i="5"/>
  <c r="V745" i="5"/>
  <c r="V746" i="5"/>
  <c r="V747" i="5"/>
  <c r="V748" i="5"/>
  <c r="V749" i="5"/>
  <c r="V750" i="5"/>
  <c r="V751" i="5"/>
  <c r="V752" i="5"/>
  <c r="V753" i="5"/>
  <c r="V754" i="5"/>
  <c r="V755" i="5"/>
  <c r="V756" i="5"/>
  <c r="V757" i="5"/>
  <c r="V758" i="5"/>
  <c r="V759" i="5"/>
  <c r="V760" i="5"/>
  <c r="V761" i="5"/>
  <c r="V762" i="5"/>
  <c r="V763" i="5"/>
  <c r="V764" i="5"/>
  <c r="V765" i="5"/>
  <c r="V766" i="5"/>
  <c r="V767" i="5"/>
  <c r="V768" i="5"/>
  <c r="V769" i="5"/>
  <c r="V770" i="5"/>
  <c r="V771" i="5"/>
  <c r="V772" i="5"/>
  <c r="V773" i="5"/>
  <c r="V774" i="5"/>
  <c r="V775" i="5"/>
  <c r="V776" i="5"/>
  <c r="V777" i="5"/>
  <c r="V778" i="5"/>
  <c r="V779" i="5"/>
  <c r="V780" i="5"/>
  <c r="V781" i="5"/>
  <c r="V782" i="5"/>
  <c r="V783" i="5"/>
  <c r="V784" i="5"/>
  <c r="V785" i="5"/>
  <c r="V786" i="5"/>
  <c r="V787" i="5"/>
  <c r="V788" i="5"/>
  <c r="V789" i="5"/>
  <c r="V790" i="5"/>
  <c r="V791" i="5"/>
  <c r="V792" i="5"/>
  <c r="V793" i="5"/>
  <c r="V794" i="5"/>
  <c r="V795" i="5"/>
  <c r="V796" i="5"/>
  <c r="V797" i="5"/>
  <c r="V798" i="5"/>
  <c r="V799" i="5"/>
  <c r="V800" i="5"/>
  <c r="V801" i="5"/>
  <c r="V802" i="5"/>
  <c r="V803" i="5"/>
  <c r="V804" i="5"/>
  <c r="V805" i="5"/>
  <c r="V806" i="5"/>
  <c r="V807" i="5"/>
  <c r="V808" i="5"/>
  <c r="V809" i="5"/>
  <c r="V810" i="5"/>
  <c r="V811" i="5"/>
  <c r="V812" i="5"/>
  <c r="V813" i="5"/>
  <c r="V814" i="5"/>
  <c r="V815" i="5"/>
  <c r="V816" i="5"/>
  <c r="V817" i="5"/>
  <c r="V818" i="5"/>
  <c r="V819" i="5"/>
  <c r="V820" i="5"/>
  <c r="V821" i="5"/>
  <c r="V822" i="5"/>
  <c r="V823" i="5"/>
  <c r="V824" i="5"/>
  <c r="V825" i="5"/>
  <c r="V826" i="5"/>
  <c r="V827" i="5"/>
  <c r="V828" i="5"/>
  <c r="V829" i="5"/>
  <c r="V830" i="5"/>
  <c r="V831" i="5"/>
  <c r="V832" i="5"/>
  <c r="V833" i="5"/>
  <c r="V834" i="5"/>
  <c r="V835" i="5"/>
  <c r="V836" i="5"/>
  <c r="V837" i="5"/>
  <c r="V838" i="5"/>
  <c r="V839" i="5"/>
  <c r="V840" i="5"/>
  <c r="V841" i="5"/>
  <c r="V842" i="5"/>
  <c r="V843" i="5"/>
  <c r="V844" i="5"/>
  <c r="V845" i="5"/>
  <c r="V846" i="5"/>
  <c r="V847" i="5"/>
  <c r="V848" i="5"/>
  <c r="V849" i="5"/>
  <c r="V850" i="5"/>
  <c r="V851" i="5"/>
  <c r="V852" i="5"/>
  <c r="V853" i="5"/>
  <c r="V854" i="5"/>
  <c r="V855" i="5"/>
  <c r="V856" i="5"/>
  <c r="V857" i="5"/>
  <c r="V858" i="5"/>
  <c r="V859" i="5"/>
  <c r="V860" i="5"/>
  <c r="V861" i="5"/>
  <c r="V862" i="5"/>
  <c r="V863" i="5"/>
  <c r="V864" i="5"/>
  <c r="V865" i="5"/>
  <c r="V866" i="5"/>
  <c r="V867" i="5"/>
  <c r="V868" i="5"/>
  <c r="V869" i="5"/>
  <c r="V870" i="5"/>
  <c r="V871" i="5"/>
  <c r="V872" i="5"/>
  <c r="V873" i="5"/>
  <c r="V874" i="5"/>
  <c r="V875" i="5"/>
  <c r="V876" i="5"/>
  <c r="V877" i="5"/>
  <c r="V878" i="5"/>
  <c r="V879" i="5"/>
  <c r="V880" i="5"/>
  <c r="V881" i="5"/>
  <c r="V882" i="5"/>
  <c r="V883" i="5"/>
  <c r="V884" i="5"/>
  <c r="V885" i="5"/>
  <c r="V886" i="5"/>
  <c r="V887" i="5"/>
  <c r="V888" i="5"/>
  <c r="V889" i="5"/>
  <c r="V890" i="5"/>
  <c r="V891" i="5"/>
  <c r="V892" i="5"/>
  <c r="V893" i="5"/>
  <c r="V894" i="5"/>
  <c r="V895" i="5"/>
  <c r="V896" i="5"/>
  <c r="V897" i="5"/>
  <c r="V898" i="5"/>
  <c r="V899" i="5"/>
  <c r="V900" i="5"/>
  <c r="V901" i="5"/>
  <c r="V902" i="5"/>
  <c r="V903" i="5"/>
  <c r="V904" i="5"/>
  <c r="V905" i="5"/>
  <c r="V906" i="5"/>
  <c r="V907" i="5"/>
  <c r="V908" i="5"/>
  <c r="V909" i="5"/>
  <c r="V910" i="5"/>
  <c r="V911" i="5"/>
  <c r="V912" i="5"/>
  <c r="V913" i="5"/>
  <c r="V914" i="5"/>
  <c r="V915" i="5"/>
  <c r="V916" i="5"/>
  <c r="V917" i="5"/>
  <c r="V918" i="5"/>
  <c r="V919" i="5"/>
  <c r="V920" i="5"/>
  <c r="V921" i="5"/>
  <c r="V922" i="5"/>
  <c r="V923" i="5"/>
  <c r="V924" i="5"/>
  <c r="V925" i="5"/>
  <c r="V926" i="5"/>
  <c r="V927" i="5"/>
  <c r="V928" i="5"/>
  <c r="V929" i="5"/>
  <c r="V930" i="5"/>
  <c r="V931" i="5"/>
  <c r="V932" i="5"/>
  <c r="V933" i="5"/>
  <c r="V934" i="5"/>
  <c r="V935" i="5"/>
  <c r="V936" i="5"/>
  <c r="V937" i="5"/>
  <c r="V938" i="5"/>
  <c r="V939" i="5"/>
  <c r="V940" i="5"/>
  <c r="V941" i="5"/>
  <c r="V942" i="5"/>
  <c r="V943" i="5"/>
  <c r="V944" i="5"/>
  <c r="V945" i="5"/>
  <c r="V946" i="5"/>
  <c r="V947" i="5"/>
  <c r="V948" i="5"/>
  <c r="V949" i="5"/>
  <c r="V950" i="5"/>
  <c r="V951" i="5"/>
  <c r="V952" i="5"/>
  <c r="V953" i="5"/>
  <c r="V954" i="5"/>
  <c r="V955" i="5"/>
  <c r="V956" i="5"/>
  <c r="V957" i="5"/>
  <c r="V958" i="5"/>
  <c r="V959" i="5"/>
  <c r="V960" i="5"/>
  <c r="V961" i="5"/>
  <c r="V962" i="5"/>
  <c r="V963" i="5"/>
  <c r="V964" i="5"/>
  <c r="V965" i="5"/>
  <c r="V966" i="5"/>
  <c r="V967" i="5"/>
  <c r="V968" i="5"/>
  <c r="V969" i="5"/>
  <c r="V970" i="5"/>
  <c r="V971" i="5"/>
  <c r="V972" i="5"/>
  <c r="V973" i="5"/>
  <c r="V974" i="5"/>
  <c r="V975" i="5"/>
  <c r="V976" i="5"/>
  <c r="V977" i="5"/>
  <c r="V978" i="5"/>
  <c r="V979" i="5"/>
  <c r="V980" i="5"/>
  <c r="V981" i="5"/>
  <c r="V982" i="5"/>
  <c r="V983" i="5"/>
  <c r="V984" i="5"/>
  <c r="V985" i="5"/>
  <c r="V986" i="5"/>
  <c r="V987" i="5"/>
  <c r="V988" i="5"/>
  <c r="V989" i="5"/>
  <c r="V990" i="5"/>
  <c r="V991" i="5"/>
  <c r="V992" i="5"/>
  <c r="V993" i="5"/>
  <c r="V994" i="5"/>
  <c r="V995" i="5"/>
  <c r="V996" i="5"/>
  <c r="V997" i="5"/>
  <c r="V998" i="5"/>
  <c r="V999" i="5"/>
  <c r="V1000" i="5"/>
  <c r="V1001" i="5"/>
  <c r="V1002" i="5"/>
  <c r="V1003" i="5"/>
  <c r="V1004" i="5"/>
  <c r="V1005" i="5"/>
  <c r="V1006" i="5"/>
  <c r="V1007" i="5"/>
  <c r="V1008" i="5"/>
  <c r="V1009" i="5"/>
  <c r="V1010" i="5"/>
  <c r="V1011" i="5"/>
  <c r="V1012" i="5"/>
  <c r="K13" i="24" l="1"/>
  <c r="L13" i="24" s="1"/>
  <c r="N13" i="24" s="1"/>
  <c r="O8" i="24" s="1" a="1"/>
  <c r="O8" i="24" s="1"/>
  <c r="T15" i="5"/>
  <c r="T16" i="5"/>
  <c r="T17" i="5"/>
  <c r="T18" i="5"/>
  <c r="T19" i="5"/>
  <c r="T20" i="5"/>
  <c r="T21" i="5"/>
  <c r="T22" i="5"/>
  <c r="T23" i="5"/>
  <c r="T24" i="5"/>
  <c r="T25" i="5"/>
  <c r="T26" i="5"/>
  <c r="T27" i="5"/>
  <c r="T28" i="5"/>
  <c r="T29" i="5"/>
  <c r="T30" i="5"/>
  <c r="T31" i="5"/>
  <c r="T32" i="5"/>
  <c r="T33" i="5"/>
  <c r="T34" i="5"/>
  <c r="T35" i="5"/>
  <c r="T36" i="5"/>
  <c r="T37" i="5"/>
  <c r="T38" i="5"/>
  <c r="T39" i="5"/>
  <c r="T40" i="5"/>
  <c r="T41" i="5"/>
  <c r="T42" i="5"/>
  <c r="T43" i="5"/>
  <c r="T44" i="5"/>
  <c r="T45" i="5"/>
  <c r="T46" i="5"/>
  <c r="T47" i="5"/>
  <c r="T48" i="5"/>
  <c r="T49" i="5"/>
  <c r="T50" i="5"/>
  <c r="T51" i="5"/>
  <c r="T52" i="5"/>
  <c r="T55" i="5"/>
  <c r="T56" i="5"/>
  <c r="T57" i="5"/>
  <c r="T58" i="5"/>
  <c r="T59" i="5"/>
  <c r="T60" i="5"/>
  <c r="T61" i="5"/>
  <c r="T62" i="5"/>
  <c r="T63" i="5"/>
  <c r="T64" i="5"/>
  <c r="T65" i="5"/>
  <c r="T66" i="5"/>
  <c r="T67" i="5"/>
  <c r="T68" i="5"/>
  <c r="T69" i="5"/>
  <c r="T70" i="5"/>
  <c r="T71" i="5"/>
  <c r="T72" i="5"/>
  <c r="T73" i="5"/>
  <c r="T74" i="5"/>
  <c r="T75" i="5"/>
  <c r="T76" i="5"/>
  <c r="T77" i="5"/>
  <c r="T78" i="5"/>
  <c r="T79" i="5"/>
  <c r="T80" i="5"/>
  <c r="T82" i="5"/>
  <c r="T83" i="5"/>
  <c r="T84" i="5"/>
  <c r="T85" i="5"/>
  <c r="T86" i="5"/>
  <c r="T87" i="5"/>
  <c r="T88" i="5"/>
  <c r="T89" i="5"/>
  <c r="T90" i="5"/>
  <c r="T91" i="5"/>
  <c r="T92" i="5"/>
  <c r="T93" i="5"/>
  <c r="T94" i="5"/>
  <c r="T95" i="5"/>
  <c r="T96" i="5"/>
  <c r="T97" i="5"/>
  <c r="T98" i="5"/>
  <c r="T99" i="5"/>
  <c r="T100" i="5"/>
  <c r="T101" i="5"/>
  <c r="T102" i="5"/>
  <c r="T103" i="5"/>
  <c r="T104" i="5"/>
  <c r="T105" i="5"/>
  <c r="T107" i="5"/>
  <c r="T108" i="5"/>
  <c r="T109" i="5"/>
  <c r="T110" i="5"/>
  <c r="T111" i="5"/>
  <c r="T112" i="5"/>
  <c r="T113" i="5"/>
  <c r="T114" i="5"/>
  <c r="T115" i="5"/>
  <c r="T116" i="5"/>
  <c r="T117" i="5"/>
  <c r="T118" i="5"/>
  <c r="T119" i="5"/>
  <c r="T120" i="5"/>
  <c r="T121" i="5"/>
  <c r="T122" i="5"/>
  <c r="T123" i="5"/>
  <c r="T124" i="5"/>
  <c r="T125" i="5"/>
  <c r="T126" i="5"/>
  <c r="T127" i="5"/>
  <c r="T128" i="5"/>
  <c r="T129" i="5"/>
  <c r="T130" i="5"/>
  <c r="T131" i="5"/>
  <c r="T132" i="5"/>
  <c r="T133" i="5"/>
  <c r="T134" i="5"/>
  <c r="T135" i="5"/>
  <c r="T136" i="5"/>
  <c r="T137" i="5"/>
  <c r="T138" i="5"/>
  <c r="T139" i="5"/>
  <c r="T140" i="5"/>
  <c r="T141" i="5"/>
  <c r="T142" i="5"/>
  <c r="T143" i="5"/>
  <c r="T144" i="5"/>
  <c r="T145" i="5"/>
  <c r="T146" i="5"/>
  <c r="T147" i="5"/>
  <c r="T148" i="5"/>
  <c r="T149" i="5"/>
  <c r="T150" i="5"/>
  <c r="T151" i="5"/>
  <c r="T152" i="5"/>
  <c r="T153" i="5"/>
  <c r="T154" i="5"/>
  <c r="T155" i="5"/>
  <c r="T156" i="5"/>
  <c r="T157" i="5"/>
  <c r="T158" i="5"/>
  <c r="T159" i="5"/>
  <c r="T160" i="5"/>
  <c r="T161" i="5"/>
  <c r="T162" i="5"/>
  <c r="T163" i="5"/>
  <c r="T164" i="5"/>
  <c r="T165" i="5"/>
  <c r="T166" i="5"/>
  <c r="T167" i="5"/>
  <c r="T168" i="5"/>
  <c r="T169" i="5"/>
  <c r="T170" i="5"/>
  <c r="T171" i="5"/>
  <c r="T172" i="5"/>
  <c r="T173" i="5"/>
  <c r="T174" i="5"/>
  <c r="T175" i="5"/>
  <c r="T176" i="5"/>
  <c r="T177" i="5"/>
  <c r="T178" i="5"/>
  <c r="T179" i="5"/>
  <c r="T180" i="5"/>
  <c r="T181" i="5"/>
  <c r="T182" i="5"/>
  <c r="T183" i="5"/>
  <c r="T184" i="5"/>
  <c r="T185" i="5"/>
  <c r="T186" i="5"/>
  <c r="T187" i="5"/>
  <c r="T188" i="5"/>
  <c r="T189" i="5"/>
  <c r="T190" i="5"/>
  <c r="T191" i="5"/>
  <c r="T192" i="5"/>
  <c r="T193" i="5"/>
  <c r="T194" i="5"/>
  <c r="T195" i="5"/>
  <c r="T196" i="5"/>
  <c r="T197" i="5"/>
  <c r="T198" i="5"/>
  <c r="T199" i="5"/>
  <c r="T200" i="5"/>
  <c r="T201" i="5"/>
  <c r="T202" i="5"/>
  <c r="T203" i="5"/>
  <c r="T204" i="5"/>
  <c r="T205" i="5"/>
  <c r="T206" i="5"/>
  <c r="T207" i="5"/>
  <c r="T208" i="5"/>
  <c r="T209" i="5"/>
  <c r="T210" i="5"/>
  <c r="T211" i="5"/>
  <c r="T212" i="5"/>
  <c r="T213" i="5"/>
  <c r="T214" i="5"/>
  <c r="T215" i="5"/>
  <c r="T216" i="5"/>
  <c r="T217" i="5"/>
  <c r="T218" i="5"/>
  <c r="T219" i="5"/>
  <c r="T220" i="5"/>
  <c r="T221" i="5"/>
  <c r="T222" i="5"/>
  <c r="T223" i="5"/>
  <c r="T224" i="5"/>
  <c r="T225" i="5"/>
  <c r="T226" i="5"/>
  <c r="T227" i="5"/>
  <c r="T228" i="5"/>
  <c r="T229" i="5"/>
  <c r="T230" i="5"/>
  <c r="T231" i="5"/>
  <c r="T232" i="5"/>
  <c r="T233" i="5"/>
  <c r="T234" i="5"/>
  <c r="T235" i="5"/>
  <c r="T236" i="5"/>
  <c r="T237" i="5"/>
  <c r="T238" i="5"/>
  <c r="T239" i="5"/>
  <c r="T240" i="5"/>
  <c r="T241" i="5"/>
  <c r="T242" i="5"/>
  <c r="T243" i="5"/>
  <c r="T244" i="5"/>
  <c r="T245" i="5"/>
  <c r="T246" i="5"/>
  <c r="T247" i="5"/>
  <c r="T248" i="5"/>
  <c r="T249" i="5"/>
  <c r="T250" i="5"/>
  <c r="T251" i="5"/>
  <c r="T252" i="5"/>
  <c r="T253" i="5"/>
  <c r="T254" i="5"/>
  <c r="T255" i="5"/>
  <c r="T256" i="5"/>
  <c r="T257" i="5"/>
  <c r="T258" i="5"/>
  <c r="T259" i="5"/>
  <c r="T260" i="5"/>
  <c r="T261" i="5"/>
  <c r="T262" i="5"/>
  <c r="T263" i="5"/>
  <c r="T264" i="5"/>
  <c r="T265" i="5"/>
  <c r="T266" i="5"/>
  <c r="T267" i="5"/>
  <c r="T268" i="5"/>
  <c r="T269" i="5"/>
  <c r="T270" i="5"/>
  <c r="T271" i="5"/>
  <c r="T272" i="5"/>
  <c r="T273" i="5"/>
  <c r="T274" i="5"/>
  <c r="T275" i="5"/>
  <c r="T276" i="5"/>
  <c r="T277" i="5"/>
  <c r="T278" i="5"/>
  <c r="T279" i="5"/>
  <c r="T280" i="5"/>
  <c r="T281" i="5"/>
  <c r="T282" i="5"/>
  <c r="T283" i="5"/>
  <c r="T284" i="5"/>
  <c r="T285" i="5"/>
  <c r="T286" i="5"/>
  <c r="T287" i="5"/>
  <c r="T288" i="5"/>
  <c r="T289" i="5"/>
  <c r="T290" i="5"/>
  <c r="T291" i="5"/>
  <c r="T292" i="5"/>
  <c r="T293" i="5"/>
  <c r="T294" i="5"/>
  <c r="T295" i="5"/>
  <c r="T296" i="5"/>
  <c r="T297" i="5"/>
  <c r="T298" i="5"/>
  <c r="T299" i="5"/>
  <c r="T300" i="5"/>
  <c r="T301" i="5"/>
  <c r="T302" i="5"/>
  <c r="T303" i="5"/>
  <c r="T304" i="5"/>
  <c r="T305" i="5"/>
  <c r="T306" i="5"/>
  <c r="T307" i="5"/>
  <c r="T308" i="5"/>
  <c r="T309" i="5"/>
  <c r="T310" i="5"/>
  <c r="T311" i="5"/>
  <c r="T312" i="5"/>
  <c r="T313" i="5"/>
  <c r="T314" i="5"/>
  <c r="T315" i="5"/>
  <c r="T316" i="5"/>
  <c r="T317" i="5"/>
  <c r="T318" i="5"/>
  <c r="T319" i="5"/>
  <c r="T320" i="5"/>
  <c r="T321" i="5"/>
  <c r="T322" i="5"/>
  <c r="T323" i="5"/>
  <c r="T324" i="5"/>
  <c r="T325" i="5"/>
  <c r="T326" i="5"/>
  <c r="T327" i="5"/>
  <c r="T328" i="5"/>
  <c r="T329" i="5"/>
  <c r="T330" i="5"/>
  <c r="T331" i="5"/>
  <c r="T332" i="5"/>
  <c r="T333" i="5"/>
  <c r="T334" i="5"/>
  <c r="T335" i="5"/>
  <c r="T336" i="5"/>
  <c r="T337" i="5"/>
  <c r="T338" i="5"/>
  <c r="T339" i="5"/>
  <c r="T340" i="5"/>
  <c r="T341" i="5"/>
  <c r="T342" i="5"/>
  <c r="T343" i="5"/>
  <c r="T344" i="5"/>
  <c r="T345" i="5"/>
  <c r="T346" i="5"/>
  <c r="T347" i="5"/>
  <c r="T348" i="5"/>
  <c r="T349" i="5"/>
  <c r="T350" i="5"/>
  <c r="T351" i="5"/>
  <c r="T352" i="5"/>
  <c r="T353" i="5"/>
  <c r="T354" i="5"/>
  <c r="T355" i="5"/>
  <c r="T356" i="5"/>
  <c r="T357" i="5"/>
  <c r="T358" i="5"/>
  <c r="T359" i="5"/>
  <c r="T360" i="5"/>
  <c r="T361" i="5"/>
  <c r="T362" i="5"/>
  <c r="T363" i="5"/>
  <c r="T364" i="5"/>
  <c r="T365" i="5"/>
  <c r="T366" i="5"/>
  <c r="T367" i="5"/>
  <c r="T368" i="5"/>
  <c r="T369" i="5"/>
  <c r="T370" i="5"/>
  <c r="T371" i="5"/>
  <c r="T372" i="5"/>
  <c r="T373" i="5"/>
  <c r="T374" i="5"/>
  <c r="T375" i="5"/>
  <c r="T376" i="5"/>
  <c r="T377" i="5"/>
  <c r="T378" i="5"/>
  <c r="T379" i="5"/>
  <c r="T380" i="5"/>
  <c r="T381" i="5"/>
  <c r="T382" i="5"/>
  <c r="T383" i="5"/>
  <c r="T384" i="5"/>
  <c r="T385" i="5"/>
  <c r="T386" i="5"/>
  <c r="T387" i="5"/>
  <c r="T388" i="5"/>
  <c r="T389" i="5"/>
  <c r="T390" i="5"/>
  <c r="T391" i="5"/>
  <c r="T392" i="5"/>
  <c r="T393" i="5"/>
  <c r="T394" i="5"/>
  <c r="T395" i="5"/>
  <c r="T396" i="5"/>
  <c r="T397" i="5"/>
  <c r="T398" i="5"/>
  <c r="T399" i="5"/>
  <c r="T400" i="5"/>
  <c r="T401" i="5"/>
  <c r="T402" i="5"/>
  <c r="T403" i="5"/>
  <c r="T404" i="5"/>
  <c r="T405" i="5"/>
  <c r="T406" i="5"/>
  <c r="T407" i="5"/>
  <c r="T408" i="5"/>
  <c r="T409" i="5"/>
  <c r="T410" i="5"/>
  <c r="T411" i="5"/>
  <c r="T412" i="5"/>
  <c r="T413" i="5"/>
  <c r="T414" i="5"/>
  <c r="T415" i="5"/>
  <c r="T416" i="5"/>
  <c r="T417" i="5"/>
  <c r="T418" i="5"/>
  <c r="T419" i="5"/>
  <c r="T420" i="5"/>
  <c r="T421" i="5"/>
  <c r="T422" i="5"/>
  <c r="T423" i="5"/>
  <c r="T424" i="5"/>
  <c r="T425" i="5"/>
  <c r="T426" i="5"/>
  <c r="T427" i="5"/>
  <c r="T428" i="5"/>
  <c r="T429" i="5"/>
  <c r="T430" i="5"/>
  <c r="T431" i="5"/>
  <c r="T432" i="5"/>
  <c r="T433" i="5"/>
  <c r="T434" i="5"/>
  <c r="T435" i="5"/>
  <c r="T436" i="5"/>
  <c r="T437" i="5"/>
  <c r="T438" i="5"/>
  <c r="T439" i="5"/>
  <c r="T440" i="5"/>
  <c r="T441" i="5"/>
  <c r="T442" i="5"/>
  <c r="T443" i="5"/>
  <c r="T444" i="5"/>
  <c r="T445" i="5"/>
  <c r="T446" i="5"/>
  <c r="T447" i="5"/>
  <c r="T448" i="5"/>
  <c r="T449" i="5"/>
  <c r="T450" i="5"/>
  <c r="T451" i="5"/>
  <c r="T452" i="5"/>
  <c r="T453" i="5"/>
  <c r="T454" i="5"/>
  <c r="T455" i="5"/>
  <c r="T456" i="5"/>
  <c r="T457" i="5"/>
  <c r="T458" i="5"/>
  <c r="T459" i="5"/>
  <c r="T460" i="5"/>
  <c r="T461" i="5"/>
  <c r="T462" i="5"/>
  <c r="T463" i="5"/>
  <c r="T464" i="5"/>
  <c r="T465" i="5"/>
  <c r="T466" i="5"/>
  <c r="T467" i="5"/>
  <c r="T468" i="5"/>
  <c r="T469" i="5"/>
  <c r="T470" i="5"/>
  <c r="T471" i="5"/>
  <c r="T472" i="5"/>
  <c r="T473" i="5"/>
  <c r="T474" i="5"/>
  <c r="T475" i="5"/>
  <c r="T476" i="5"/>
  <c r="T477" i="5"/>
  <c r="T478" i="5"/>
  <c r="T479" i="5"/>
  <c r="T480" i="5"/>
  <c r="T481" i="5"/>
  <c r="T482" i="5"/>
  <c r="T483" i="5"/>
  <c r="T484" i="5"/>
  <c r="T485" i="5"/>
  <c r="T486" i="5"/>
  <c r="T487" i="5"/>
  <c r="T488" i="5"/>
  <c r="T489" i="5"/>
  <c r="T490" i="5"/>
  <c r="T491" i="5"/>
  <c r="T492" i="5"/>
  <c r="T493" i="5"/>
  <c r="T494" i="5"/>
  <c r="T495" i="5"/>
  <c r="T496" i="5"/>
  <c r="T497" i="5"/>
  <c r="T498" i="5"/>
  <c r="T499" i="5"/>
  <c r="T500" i="5"/>
  <c r="T501" i="5"/>
  <c r="T502" i="5"/>
  <c r="T503" i="5"/>
  <c r="T504" i="5"/>
  <c r="T505" i="5"/>
  <c r="T506" i="5"/>
  <c r="T507" i="5"/>
  <c r="T508" i="5"/>
  <c r="T509" i="5"/>
  <c r="T510" i="5"/>
  <c r="T511" i="5"/>
  <c r="T512" i="5"/>
  <c r="T513" i="5"/>
  <c r="T514" i="5"/>
  <c r="T515" i="5"/>
  <c r="T516" i="5"/>
  <c r="T517" i="5"/>
  <c r="T518" i="5"/>
  <c r="T519" i="5"/>
  <c r="T520" i="5"/>
  <c r="T521" i="5"/>
  <c r="T522" i="5"/>
  <c r="T523" i="5"/>
  <c r="T524" i="5"/>
  <c r="T525" i="5"/>
  <c r="T526" i="5"/>
  <c r="T527" i="5"/>
  <c r="T528" i="5"/>
  <c r="T529" i="5"/>
  <c r="T530" i="5"/>
  <c r="T531" i="5"/>
  <c r="T532" i="5"/>
  <c r="T533" i="5"/>
  <c r="T534" i="5"/>
  <c r="T535" i="5"/>
  <c r="T536" i="5"/>
  <c r="T537" i="5"/>
  <c r="T538" i="5"/>
  <c r="T539" i="5"/>
  <c r="T540" i="5"/>
  <c r="T541" i="5"/>
  <c r="T542" i="5"/>
  <c r="T543" i="5"/>
  <c r="T544" i="5"/>
  <c r="T545" i="5"/>
  <c r="T546" i="5"/>
  <c r="T547" i="5"/>
  <c r="T548" i="5"/>
  <c r="T549" i="5"/>
  <c r="T550" i="5"/>
  <c r="T551" i="5"/>
  <c r="T552" i="5"/>
  <c r="T553" i="5"/>
  <c r="T554" i="5"/>
  <c r="T555" i="5"/>
  <c r="T556" i="5"/>
  <c r="T557" i="5"/>
  <c r="T558" i="5"/>
  <c r="T559" i="5"/>
  <c r="T560" i="5"/>
  <c r="T561" i="5"/>
  <c r="T562" i="5"/>
  <c r="T563" i="5"/>
  <c r="T564" i="5"/>
  <c r="T565" i="5"/>
  <c r="T566" i="5"/>
  <c r="T567" i="5"/>
  <c r="T568" i="5"/>
  <c r="T569" i="5"/>
  <c r="T570" i="5"/>
  <c r="T571" i="5"/>
  <c r="T572" i="5"/>
  <c r="T573" i="5"/>
  <c r="T574" i="5"/>
  <c r="T575" i="5"/>
  <c r="T576" i="5"/>
  <c r="T577" i="5"/>
  <c r="T578" i="5"/>
  <c r="T579" i="5"/>
  <c r="T580" i="5"/>
  <c r="T581" i="5"/>
  <c r="T582" i="5"/>
  <c r="T583" i="5"/>
  <c r="T584" i="5"/>
  <c r="T585" i="5"/>
  <c r="T586" i="5"/>
  <c r="T587" i="5"/>
  <c r="T588" i="5"/>
  <c r="T589" i="5"/>
  <c r="T590" i="5"/>
  <c r="T591" i="5"/>
  <c r="T592" i="5"/>
  <c r="T593" i="5"/>
  <c r="T594" i="5"/>
  <c r="T595" i="5"/>
  <c r="T596" i="5"/>
  <c r="T597" i="5"/>
  <c r="T598" i="5"/>
  <c r="T599" i="5"/>
  <c r="T600" i="5"/>
  <c r="T601" i="5"/>
  <c r="T602" i="5"/>
  <c r="T603" i="5"/>
  <c r="T604" i="5"/>
  <c r="T605" i="5"/>
  <c r="T606" i="5"/>
  <c r="T607" i="5"/>
  <c r="T608" i="5"/>
  <c r="T609" i="5"/>
  <c r="T610" i="5"/>
  <c r="T611" i="5"/>
  <c r="T612" i="5"/>
  <c r="T613" i="5"/>
  <c r="T614" i="5"/>
  <c r="T615" i="5"/>
  <c r="T616" i="5"/>
  <c r="T617" i="5"/>
  <c r="T618" i="5"/>
  <c r="T619" i="5"/>
  <c r="T620" i="5"/>
  <c r="T621" i="5"/>
  <c r="T622" i="5"/>
  <c r="T623" i="5"/>
  <c r="T624" i="5"/>
  <c r="T625" i="5"/>
  <c r="T626" i="5"/>
  <c r="T627" i="5"/>
  <c r="T628" i="5"/>
  <c r="T629" i="5"/>
  <c r="T630" i="5"/>
  <c r="T631" i="5"/>
  <c r="T632" i="5"/>
  <c r="T633" i="5"/>
  <c r="T634" i="5"/>
  <c r="T635" i="5"/>
  <c r="T636" i="5"/>
  <c r="T637" i="5"/>
  <c r="T638" i="5"/>
  <c r="T639" i="5"/>
  <c r="T640" i="5"/>
  <c r="T641" i="5"/>
  <c r="T642" i="5"/>
  <c r="T643" i="5"/>
  <c r="T644" i="5"/>
  <c r="T645" i="5"/>
  <c r="T646" i="5"/>
  <c r="T647" i="5"/>
  <c r="T648" i="5"/>
  <c r="T649" i="5"/>
  <c r="T650" i="5"/>
  <c r="T651" i="5"/>
  <c r="T652" i="5"/>
  <c r="T653" i="5"/>
  <c r="T654" i="5"/>
  <c r="T655" i="5"/>
  <c r="T656" i="5"/>
  <c r="T657" i="5"/>
  <c r="T658" i="5"/>
  <c r="T659" i="5"/>
  <c r="T660" i="5"/>
  <c r="T661" i="5"/>
  <c r="T662" i="5"/>
  <c r="T663" i="5"/>
  <c r="T664" i="5"/>
  <c r="T665" i="5"/>
  <c r="T666" i="5"/>
  <c r="T667" i="5"/>
  <c r="T668" i="5"/>
  <c r="T669" i="5"/>
  <c r="T670" i="5"/>
  <c r="T671" i="5"/>
  <c r="T672" i="5"/>
  <c r="T673" i="5"/>
  <c r="T674" i="5"/>
  <c r="T675" i="5"/>
  <c r="T676" i="5"/>
  <c r="T677" i="5"/>
  <c r="T678" i="5"/>
  <c r="T679" i="5"/>
  <c r="T680" i="5"/>
  <c r="T681" i="5"/>
  <c r="T682" i="5"/>
  <c r="T683" i="5"/>
  <c r="T684" i="5"/>
  <c r="T685" i="5"/>
  <c r="T686" i="5"/>
  <c r="T687" i="5"/>
  <c r="T688" i="5"/>
  <c r="T689" i="5"/>
  <c r="T690" i="5"/>
  <c r="T691" i="5"/>
  <c r="T692" i="5"/>
  <c r="T693" i="5"/>
  <c r="T694" i="5"/>
  <c r="T695" i="5"/>
  <c r="T696" i="5"/>
  <c r="T697" i="5"/>
  <c r="T698" i="5"/>
  <c r="T699" i="5"/>
  <c r="T700" i="5"/>
  <c r="T701" i="5"/>
  <c r="T702" i="5"/>
  <c r="T703" i="5"/>
  <c r="T704" i="5"/>
  <c r="T705" i="5"/>
  <c r="T706" i="5"/>
  <c r="T707" i="5"/>
  <c r="T708" i="5"/>
  <c r="T709" i="5"/>
  <c r="T710" i="5"/>
  <c r="T711" i="5"/>
  <c r="T712" i="5"/>
  <c r="T713" i="5"/>
  <c r="T714" i="5"/>
  <c r="T715" i="5"/>
  <c r="T716" i="5"/>
  <c r="T717" i="5"/>
  <c r="T718" i="5"/>
  <c r="T719" i="5"/>
  <c r="T720" i="5"/>
  <c r="T721" i="5"/>
  <c r="T722" i="5"/>
  <c r="T723" i="5"/>
  <c r="T724" i="5"/>
  <c r="T725" i="5"/>
  <c r="T726" i="5"/>
  <c r="T727" i="5"/>
  <c r="T728" i="5"/>
  <c r="T729" i="5"/>
  <c r="T730" i="5"/>
  <c r="T731" i="5"/>
  <c r="T732" i="5"/>
  <c r="T733" i="5"/>
  <c r="T734" i="5"/>
  <c r="T735" i="5"/>
  <c r="T736" i="5"/>
  <c r="T737" i="5"/>
  <c r="T738" i="5"/>
  <c r="T739" i="5"/>
  <c r="T740" i="5"/>
  <c r="T741" i="5"/>
  <c r="T742" i="5"/>
  <c r="T743" i="5"/>
  <c r="T744" i="5"/>
  <c r="T745" i="5"/>
  <c r="T746" i="5"/>
  <c r="T747" i="5"/>
  <c r="T748" i="5"/>
  <c r="T749" i="5"/>
  <c r="T750" i="5"/>
  <c r="T751" i="5"/>
  <c r="T752" i="5"/>
  <c r="T753" i="5"/>
  <c r="T754" i="5"/>
  <c r="T755" i="5"/>
  <c r="T756" i="5"/>
  <c r="T757" i="5"/>
  <c r="T758" i="5"/>
  <c r="T759" i="5"/>
  <c r="T760" i="5"/>
  <c r="T761" i="5"/>
  <c r="T762" i="5"/>
  <c r="T763" i="5"/>
  <c r="T764" i="5"/>
  <c r="T765" i="5"/>
  <c r="T766" i="5"/>
  <c r="T767" i="5"/>
  <c r="T768" i="5"/>
  <c r="T769" i="5"/>
  <c r="T770" i="5"/>
  <c r="T771" i="5"/>
  <c r="T772" i="5"/>
  <c r="T773" i="5"/>
  <c r="T774" i="5"/>
  <c r="T775" i="5"/>
  <c r="T776" i="5"/>
  <c r="T777" i="5"/>
  <c r="T778" i="5"/>
  <c r="T779" i="5"/>
  <c r="T780" i="5"/>
  <c r="T781" i="5"/>
  <c r="T782" i="5"/>
  <c r="T783" i="5"/>
  <c r="T784" i="5"/>
  <c r="T785" i="5"/>
  <c r="T786" i="5"/>
  <c r="T787" i="5"/>
  <c r="T788" i="5"/>
  <c r="T789" i="5"/>
  <c r="T790" i="5"/>
  <c r="T791" i="5"/>
  <c r="T792" i="5"/>
  <c r="T793" i="5"/>
  <c r="T794" i="5"/>
  <c r="T795" i="5"/>
  <c r="T796" i="5"/>
  <c r="T797" i="5"/>
  <c r="T798" i="5"/>
  <c r="T799" i="5"/>
  <c r="T800" i="5"/>
  <c r="T801" i="5"/>
  <c r="T802" i="5"/>
  <c r="T803" i="5"/>
  <c r="T804" i="5"/>
  <c r="T805" i="5"/>
  <c r="T806" i="5"/>
  <c r="T807" i="5"/>
  <c r="T808" i="5"/>
  <c r="T809" i="5"/>
  <c r="T810" i="5"/>
  <c r="T811" i="5"/>
  <c r="T812" i="5"/>
  <c r="T813" i="5"/>
  <c r="T814" i="5"/>
  <c r="T815" i="5"/>
  <c r="T816" i="5"/>
  <c r="T817" i="5"/>
  <c r="T818" i="5"/>
  <c r="T819" i="5"/>
  <c r="T820" i="5"/>
  <c r="T821" i="5"/>
  <c r="T822" i="5"/>
  <c r="T823" i="5"/>
  <c r="T824" i="5"/>
  <c r="T825" i="5"/>
  <c r="T826" i="5"/>
  <c r="T827" i="5"/>
  <c r="T828" i="5"/>
  <c r="T829" i="5"/>
  <c r="T830" i="5"/>
  <c r="T831" i="5"/>
  <c r="T832" i="5"/>
  <c r="T833" i="5"/>
  <c r="T834" i="5"/>
  <c r="T835" i="5"/>
  <c r="T836" i="5"/>
  <c r="T837" i="5"/>
  <c r="T838" i="5"/>
  <c r="T839" i="5"/>
  <c r="T840" i="5"/>
  <c r="T841" i="5"/>
  <c r="T842" i="5"/>
  <c r="T843" i="5"/>
  <c r="T844" i="5"/>
  <c r="T845" i="5"/>
  <c r="T846" i="5"/>
  <c r="T847" i="5"/>
  <c r="T848" i="5"/>
  <c r="T849" i="5"/>
  <c r="T850" i="5"/>
  <c r="T851" i="5"/>
  <c r="T852" i="5"/>
  <c r="T853" i="5"/>
  <c r="T854" i="5"/>
  <c r="T855" i="5"/>
  <c r="T856" i="5"/>
  <c r="T857" i="5"/>
  <c r="T858" i="5"/>
  <c r="T859" i="5"/>
  <c r="T860" i="5"/>
  <c r="T861" i="5"/>
  <c r="T862" i="5"/>
  <c r="T863" i="5"/>
  <c r="T864" i="5"/>
  <c r="T865" i="5"/>
  <c r="T866" i="5"/>
  <c r="T867" i="5"/>
  <c r="T868" i="5"/>
  <c r="T869" i="5"/>
  <c r="T870" i="5"/>
  <c r="T871" i="5"/>
  <c r="T872" i="5"/>
  <c r="T873" i="5"/>
  <c r="T874" i="5"/>
  <c r="T875" i="5"/>
  <c r="T876" i="5"/>
  <c r="T877" i="5"/>
  <c r="T878" i="5"/>
  <c r="T879" i="5"/>
  <c r="T880" i="5"/>
  <c r="T881" i="5"/>
  <c r="T882" i="5"/>
  <c r="T883" i="5"/>
  <c r="T884" i="5"/>
  <c r="T885" i="5"/>
  <c r="T886" i="5"/>
  <c r="T887" i="5"/>
  <c r="T888" i="5"/>
  <c r="T889" i="5"/>
  <c r="T890" i="5"/>
  <c r="T891" i="5"/>
  <c r="T892" i="5"/>
  <c r="T893" i="5"/>
  <c r="T894" i="5"/>
  <c r="T895" i="5"/>
  <c r="T896" i="5"/>
  <c r="T897" i="5"/>
  <c r="T898" i="5"/>
  <c r="T899" i="5"/>
  <c r="T900" i="5"/>
  <c r="T901" i="5"/>
  <c r="T902" i="5"/>
  <c r="T903" i="5"/>
  <c r="T904" i="5"/>
  <c r="T905" i="5"/>
  <c r="T906" i="5"/>
  <c r="T907" i="5"/>
  <c r="T908" i="5"/>
  <c r="T909" i="5"/>
  <c r="T910" i="5"/>
  <c r="T911" i="5"/>
  <c r="T912" i="5"/>
  <c r="T913" i="5"/>
  <c r="T914" i="5"/>
  <c r="T915" i="5"/>
  <c r="T916" i="5"/>
  <c r="T917" i="5"/>
  <c r="T918" i="5"/>
  <c r="T919" i="5"/>
  <c r="T920" i="5"/>
  <c r="T921" i="5"/>
  <c r="T922" i="5"/>
  <c r="T923" i="5"/>
  <c r="T924" i="5"/>
  <c r="T925" i="5"/>
  <c r="T926" i="5"/>
  <c r="T927" i="5"/>
  <c r="T928" i="5"/>
  <c r="T929" i="5"/>
  <c r="T930" i="5"/>
  <c r="T931" i="5"/>
  <c r="T932" i="5"/>
  <c r="T933" i="5"/>
  <c r="T934" i="5"/>
  <c r="T935" i="5"/>
  <c r="T936" i="5"/>
  <c r="T937" i="5"/>
  <c r="T938" i="5"/>
  <c r="T939" i="5"/>
  <c r="T940" i="5"/>
  <c r="T941" i="5"/>
  <c r="T942" i="5"/>
  <c r="T943" i="5"/>
  <c r="T944" i="5"/>
  <c r="T945" i="5"/>
  <c r="T946" i="5"/>
  <c r="T947" i="5"/>
  <c r="T948" i="5"/>
  <c r="T949" i="5"/>
  <c r="T950" i="5"/>
  <c r="T951" i="5"/>
  <c r="T952" i="5"/>
  <c r="T953" i="5"/>
  <c r="T954" i="5"/>
  <c r="T955" i="5"/>
  <c r="T956" i="5"/>
  <c r="T957" i="5"/>
  <c r="T958" i="5"/>
  <c r="T959" i="5"/>
  <c r="T960" i="5"/>
  <c r="T961" i="5"/>
  <c r="T962" i="5"/>
  <c r="T963" i="5"/>
  <c r="T964" i="5"/>
  <c r="T965" i="5"/>
  <c r="T966" i="5"/>
  <c r="T967" i="5"/>
  <c r="T968" i="5"/>
  <c r="T969" i="5"/>
  <c r="T970" i="5"/>
  <c r="T971" i="5"/>
  <c r="T972" i="5"/>
  <c r="T973" i="5"/>
  <c r="T974" i="5"/>
  <c r="T975" i="5"/>
  <c r="T976" i="5"/>
  <c r="T977" i="5"/>
  <c r="T978" i="5"/>
  <c r="T979" i="5"/>
  <c r="T980" i="5"/>
  <c r="T981" i="5"/>
  <c r="T982" i="5"/>
  <c r="T983" i="5"/>
  <c r="T984" i="5"/>
  <c r="T985" i="5"/>
  <c r="T986" i="5"/>
  <c r="T987" i="5"/>
  <c r="T988" i="5"/>
  <c r="T989" i="5"/>
  <c r="T990" i="5"/>
  <c r="T991" i="5"/>
  <c r="T992" i="5"/>
  <c r="T993" i="5"/>
  <c r="T994" i="5"/>
  <c r="T995" i="5"/>
  <c r="T996" i="5"/>
  <c r="T997" i="5"/>
  <c r="T998" i="5"/>
  <c r="T999" i="5"/>
  <c r="T1000" i="5"/>
  <c r="T1001" i="5"/>
  <c r="T1002" i="5"/>
  <c r="T1003" i="5"/>
  <c r="T1004" i="5"/>
  <c r="T1005" i="5"/>
  <c r="T1006" i="5"/>
  <c r="T1007" i="5"/>
  <c r="T1008" i="5"/>
  <c r="T1009" i="5"/>
  <c r="T1010" i="5"/>
  <c r="T1011" i="5"/>
  <c r="T1012" i="5"/>
  <c r="H21" i="1" l="1"/>
  <c r="O14" i="5" l="1"/>
  <c r="P14" i="5" s="1"/>
  <c r="R14" i="5" s="1"/>
  <c r="T14" i="5" s="1"/>
  <c r="V14" i="5" s="1"/>
  <c r="O15" i="5"/>
  <c r="O16" i="5"/>
  <c r="O17" i="5"/>
  <c r="O18" i="5"/>
  <c r="O19" i="5"/>
  <c r="O20" i="5"/>
  <c r="O21" i="5"/>
  <c r="O22" i="5"/>
  <c r="O23" i="5"/>
  <c r="O24" i="5"/>
  <c r="O25" i="5"/>
  <c r="O26" i="5"/>
  <c r="O27" i="5"/>
  <c r="O28" i="5"/>
  <c r="O29" i="5"/>
  <c r="O30" i="5"/>
  <c r="O31" i="5"/>
  <c r="O32" i="5"/>
  <c r="O33" i="5"/>
  <c r="O34" i="5"/>
  <c r="O35" i="5"/>
  <c r="O36" i="5"/>
  <c r="O37" i="5"/>
  <c r="O38" i="5"/>
  <c r="O39" i="5"/>
  <c r="O40" i="5"/>
  <c r="O41" i="5"/>
  <c r="O42" i="5"/>
  <c r="O43" i="5"/>
  <c r="O44" i="5"/>
  <c r="O45" i="5"/>
  <c r="O46" i="5"/>
  <c r="O47" i="5"/>
  <c r="O48" i="5"/>
  <c r="O49" i="5"/>
  <c r="O50" i="5"/>
  <c r="O51" i="5"/>
  <c r="O52" i="5"/>
  <c r="O53" i="5"/>
  <c r="P53" i="5" s="1"/>
  <c r="R53" i="5" s="1"/>
  <c r="T53" i="5" s="1"/>
  <c r="V53" i="5" s="1"/>
  <c r="O54" i="5"/>
  <c r="P54" i="5" s="1"/>
  <c r="R54" i="5" s="1"/>
  <c r="T54" i="5" s="1"/>
  <c r="V54" i="5" s="1"/>
  <c r="O55" i="5"/>
  <c r="O56" i="5"/>
  <c r="O57" i="5"/>
  <c r="O58" i="5"/>
  <c r="O59" i="5"/>
  <c r="O60" i="5"/>
  <c r="O61" i="5"/>
  <c r="O62" i="5"/>
  <c r="O63" i="5"/>
  <c r="O64" i="5"/>
  <c r="O65" i="5"/>
  <c r="O66" i="5"/>
  <c r="O67" i="5"/>
  <c r="O68" i="5"/>
  <c r="O69" i="5"/>
  <c r="O70" i="5"/>
  <c r="O71" i="5"/>
  <c r="O72" i="5"/>
  <c r="O73" i="5"/>
  <c r="O74" i="5"/>
  <c r="O75" i="5"/>
  <c r="O76" i="5"/>
  <c r="O77" i="5"/>
  <c r="O78" i="5"/>
  <c r="O79" i="5"/>
  <c r="O80" i="5"/>
  <c r="O81" i="5"/>
  <c r="P81" i="5" s="1"/>
  <c r="R81" i="5" s="1"/>
  <c r="T81" i="5" s="1"/>
  <c r="V81" i="5" s="1"/>
  <c r="O82" i="5"/>
  <c r="O83" i="5"/>
  <c r="O84" i="5"/>
  <c r="O85" i="5"/>
  <c r="O86" i="5"/>
  <c r="O87" i="5"/>
  <c r="O88" i="5"/>
  <c r="O89" i="5"/>
  <c r="O90" i="5"/>
  <c r="O91" i="5"/>
  <c r="O92" i="5"/>
  <c r="O93" i="5"/>
  <c r="O94" i="5"/>
  <c r="O95" i="5"/>
  <c r="O96" i="5"/>
  <c r="O97" i="5"/>
  <c r="O98" i="5"/>
  <c r="O99" i="5"/>
  <c r="O100" i="5"/>
  <c r="O101" i="5"/>
  <c r="O102" i="5"/>
  <c r="O103" i="5"/>
  <c r="O104" i="5"/>
  <c r="O105" i="5"/>
  <c r="O106" i="5"/>
  <c r="P106" i="5" s="1"/>
  <c r="R106" i="5" s="1"/>
  <c r="T106" i="5" s="1"/>
  <c r="V106" i="5" s="1"/>
  <c r="O107" i="5"/>
  <c r="O108" i="5"/>
  <c r="O109" i="5"/>
  <c r="O110" i="5"/>
  <c r="O111" i="5"/>
  <c r="O112" i="5"/>
  <c r="O113" i="5"/>
  <c r="O114" i="5"/>
  <c r="O115" i="5"/>
  <c r="O116" i="5"/>
  <c r="O117" i="5"/>
  <c r="O118" i="5"/>
  <c r="O119" i="5"/>
  <c r="O120" i="5"/>
  <c r="O121" i="5"/>
  <c r="O122" i="5"/>
  <c r="O123" i="5"/>
  <c r="O124" i="5"/>
  <c r="O125" i="5"/>
  <c r="O126" i="5"/>
  <c r="O127" i="5"/>
  <c r="O128" i="5"/>
  <c r="O129" i="5"/>
  <c r="O130" i="5"/>
  <c r="O131" i="5"/>
  <c r="O132" i="5"/>
  <c r="O133" i="5"/>
  <c r="O134" i="5"/>
  <c r="O135" i="5"/>
  <c r="O136" i="5"/>
  <c r="O137" i="5"/>
  <c r="O138" i="5"/>
  <c r="O139" i="5"/>
  <c r="O140" i="5"/>
  <c r="O141" i="5"/>
  <c r="O142" i="5"/>
  <c r="O143" i="5"/>
  <c r="O144" i="5"/>
  <c r="O145" i="5"/>
  <c r="O146" i="5"/>
  <c r="O147" i="5"/>
  <c r="O148" i="5"/>
  <c r="O149" i="5"/>
  <c r="O150" i="5"/>
  <c r="O151" i="5"/>
  <c r="O152" i="5"/>
  <c r="O153" i="5"/>
  <c r="O154" i="5"/>
  <c r="O155" i="5"/>
  <c r="O156" i="5"/>
  <c r="O157" i="5"/>
  <c r="O158" i="5"/>
  <c r="O159" i="5"/>
  <c r="O160" i="5"/>
  <c r="O161" i="5"/>
  <c r="O162" i="5"/>
  <c r="O163" i="5"/>
  <c r="O164" i="5"/>
  <c r="O165" i="5"/>
  <c r="O166" i="5"/>
  <c r="O167" i="5"/>
  <c r="O168" i="5"/>
  <c r="O169" i="5"/>
  <c r="O170" i="5"/>
  <c r="O171" i="5"/>
  <c r="O172" i="5"/>
  <c r="O173" i="5"/>
  <c r="O174" i="5"/>
  <c r="O175" i="5"/>
  <c r="O176" i="5"/>
  <c r="O177" i="5"/>
  <c r="O178" i="5"/>
  <c r="O179" i="5"/>
  <c r="O180" i="5"/>
  <c r="O181" i="5"/>
  <c r="O182" i="5"/>
  <c r="O183" i="5"/>
  <c r="O184" i="5"/>
  <c r="O185" i="5"/>
  <c r="O186" i="5"/>
  <c r="O187" i="5"/>
  <c r="O188" i="5"/>
  <c r="O189" i="5"/>
  <c r="O190" i="5"/>
  <c r="O191" i="5"/>
  <c r="O192" i="5"/>
  <c r="O193" i="5"/>
  <c r="O194" i="5"/>
  <c r="O195" i="5"/>
  <c r="O196" i="5"/>
  <c r="O197" i="5"/>
  <c r="O198" i="5"/>
  <c r="O199" i="5"/>
  <c r="O200" i="5"/>
  <c r="O201" i="5"/>
  <c r="O202" i="5"/>
  <c r="O203" i="5"/>
  <c r="O204" i="5"/>
  <c r="O205" i="5"/>
  <c r="O206" i="5"/>
  <c r="O207" i="5"/>
  <c r="O208" i="5"/>
  <c r="O209" i="5"/>
  <c r="O210" i="5"/>
  <c r="O211" i="5"/>
  <c r="O212" i="5"/>
  <c r="O213" i="5"/>
  <c r="O214" i="5"/>
  <c r="O215" i="5"/>
  <c r="O216" i="5"/>
  <c r="O217" i="5"/>
  <c r="O218" i="5"/>
  <c r="O219" i="5"/>
  <c r="O220" i="5"/>
  <c r="O221" i="5"/>
  <c r="O222" i="5"/>
  <c r="O223" i="5"/>
  <c r="O224" i="5"/>
  <c r="O225" i="5"/>
  <c r="O226" i="5"/>
  <c r="O227" i="5"/>
  <c r="O228" i="5"/>
  <c r="O229" i="5"/>
  <c r="O230" i="5"/>
  <c r="O231" i="5"/>
  <c r="O232" i="5"/>
  <c r="O233" i="5"/>
  <c r="O234" i="5"/>
  <c r="O235" i="5"/>
  <c r="O236" i="5"/>
  <c r="O237" i="5"/>
  <c r="O238" i="5"/>
  <c r="O239" i="5"/>
  <c r="O240" i="5"/>
  <c r="O241" i="5"/>
  <c r="O242" i="5"/>
  <c r="O243" i="5"/>
  <c r="O244" i="5"/>
  <c r="O245" i="5"/>
  <c r="O246" i="5"/>
  <c r="O247" i="5"/>
  <c r="O248" i="5"/>
  <c r="O249" i="5"/>
  <c r="O250" i="5"/>
  <c r="O251" i="5"/>
  <c r="O252" i="5"/>
  <c r="O253" i="5"/>
  <c r="O254" i="5"/>
  <c r="O255" i="5"/>
  <c r="O256" i="5"/>
  <c r="O257" i="5"/>
  <c r="O258" i="5"/>
  <c r="O259" i="5"/>
  <c r="O260" i="5"/>
  <c r="O261" i="5"/>
  <c r="O262" i="5"/>
  <c r="O263" i="5"/>
  <c r="O264" i="5"/>
  <c r="O265" i="5"/>
  <c r="O266" i="5"/>
  <c r="O267" i="5"/>
  <c r="O268" i="5"/>
  <c r="O269" i="5"/>
  <c r="O270" i="5"/>
  <c r="O271" i="5"/>
  <c r="O272" i="5"/>
  <c r="O273" i="5"/>
  <c r="O274" i="5"/>
  <c r="O275" i="5"/>
  <c r="O276" i="5"/>
  <c r="O277" i="5"/>
  <c r="O278" i="5"/>
  <c r="O279" i="5"/>
  <c r="O280" i="5"/>
  <c r="O281" i="5"/>
  <c r="O282" i="5"/>
  <c r="O283" i="5"/>
  <c r="O284" i="5"/>
  <c r="O285" i="5"/>
  <c r="O286" i="5"/>
  <c r="O287" i="5"/>
  <c r="O288" i="5"/>
  <c r="O289" i="5"/>
  <c r="O290" i="5"/>
  <c r="O291" i="5"/>
  <c r="O292" i="5"/>
  <c r="O293" i="5"/>
  <c r="O294" i="5"/>
  <c r="O295" i="5"/>
  <c r="O296" i="5"/>
  <c r="O297" i="5"/>
  <c r="O298" i="5"/>
  <c r="O299" i="5"/>
  <c r="O300" i="5"/>
  <c r="O301" i="5"/>
  <c r="O302" i="5"/>
  <c r="O303" i="5"/>
  <c r="O304" i="5"/>
  <c r="O305" i="5"/>
  <c r="O306" i="5"/>
  <c r="O307" i="5"/>
  <c r="O308" i="5"/>
  <c r="O309" i="5"/>
  <c r="O310" i="5"/>
  <c r="O311" i="5"/>
  <c r="O312" i="5"/>
  <c r="O313" i="5"/>
  <c r="O314" i="5"/>
  <c r="O315" i="5"/>
  <c r="O316" i="5"/>
  <c r="O317" i="5"/>
  <c r="O318" i="5"/>
  <c r="O319" i="5"/>
  <c r="O320" i="5"/>
  <c r="O321" i="5"/>
  <c r="O322" i="5"/>
  <c r="O323" i="5"/>
  <c r="O324" i="5"/>
  <c r="O325" i="5"/>
  <c r="O326" i="5"/>
  <c r="O327" i="5"/>
  <c r="O328" i="5"/>
  <c r="O329" i="5"/>
  <c r="O330" i="5"/>
  <c r="O331" i="5"/>
  <c r="O332" i="5"/>
  <c r="O333" i="5"/>
  <c r="O334" i="5"/>
  <c r="O335" i="5"/>
  <c r="O336" i="5"/>
  <c r="O337" i="5"/>
  <c r="O338" i="5"/>
  <c r="O339" i="5"/>
  <c r="O340" i="5"/>
  <c r="O341" i="5"/>
  <c r="O342" i="5"/>
  <c r="O343" i="5"/>
  <c r="O344" i="5"/>
  <c r="O345" i="5"/>
  <c r="O346" i="5"/>
  <c r="O347" i="5"/>
  <c r="O348" i="5"/>
  <c r="O349" i="5"/>
  <c r="O350" i="5"/>
  <c r="O351" i="5"/>
  <c r="O352" i="5"/>
  <c r="O353" i="5"/>
  <c r="O354" i="5"/>
  <c r="O355" i="5"/>
  <c r="O356" i="5"/>
  <c r="O357" i="5"/>
  <c r="O358" i="5"/>
  <c r="O359" i="5"/>
  <c r="O360" i="5"/>
  <c r="O361" i="5"/>
  <c r="O362" i="5"/>
  <c r="O363" i="5"/>
  <c r="O364" i="5"/>
  <c r="O365" i="5"/>
  <c r="O366" i="5"/>
  <c r="O367" i="5"/>
  <c r="O368" i="5"/>
  <c r="O369" i="5"/>
  <c r="O370" i="5"/>
  <c r="O371" i="5"/>
  <c r="O372" i="5"/>
  <c r="O373" i="5"/>
  <c r="O374" i="5"/>
  <c r="O375" i="5"/>
  <c r="O376" i="5"/>
  <c r="O377" i="5"/>
  <c r="O378" i="5"/>
  <c r="O379" i="5"/>
  <c r="O380" i="5"/>
  <c r="O381" i="5"/>
  <c r="O382" i="5"/>
  <c r="O383" i="5"/>
  <c r="O384" i="5"/>
  <c r="O385" i="5"/>
  <c r="O386" i="5"/>
  <c r="O387" i="5"/>
  <c r="O388" i="5"/>
  <c r="O389" i="5"/>
  <c r="O390" i="5"/>
  <c r="O391" i="5"/>
  <c r="O392" i="5"/>
  <c r="O393" i="5"/>
  <c r="O394" i="5"/>
  <c r="O395" i="5"/>
  <c r="O396" i="5"/>
  <c r="O397" i="5"/>
  <c r="O398" i="5"/>
  <c r="O399" i="5"/>
  <c r="O400" i="5"/>
  <c r="O401" i="5"/>
  <c r="O402" i="5"/>
  <c r="O403" i="5"/>
  <c r="O404" i="5"/>
  <c r="O405" i="5"/>
  <c r="O406" i="5"/>
  <c r="O407" i="5"/>
  <c r="O408" i="5"/>
  <c r="O409" i="5"/>
  <c r="O410" i="5"/>
  <c r="O411" i="5"/>
  <c r="O412" i="5"/>
  <c r="O413" i="5"/>
  <c r="O414" i="5"/>
  <c r="O415" i="5"/>
  <c r="O416" i="5"/>
  <c r="O417" i="5"/>
  <c r="O418" i="5"/>
  <c r="O419" i="5"/>
  <c r="O420" i="5"/>
  <c r="O421" i="5"/>
  <c r="O422" i="5"/>
  <c r="O423" i="5"/>
  <c r="O424" i="5"/>
  <c r="O425" i="5"/>
  <c r="O426" i="5"/>
  <c r="O427" i="5"/>
  <c r="O428" i="5"/>
  <c r="O429" i="5"/>
  <c r="O430" i="5"/>
  <c r="O431" i="5"/>
  <c r="O432" i="5"/>
  <c r="O433" i="5"/>
  <c r="O434" i="5"/>
  <c r="O435" i="5"/>
  <c r="O436" i="5"/>
  <c r="O437" i="5"/>
  <c r="O438" i="5"/>
  <c r="O439" i="5"/>
  <c r="O440" i="5"/>
  <c r="O441" i="5"/>
  <c r="O442" i="5"/>
  <c r="O443" i="5"/>
  <c r="O444" i="5"/>
  <c r="O445" i="5"/>
  <c r="O446" i="5"/>
  <c r="O447" i="5"/>
  <c r="O448" i="5"/>
  <c r="O449" i="5"/>
  <c r="O450" i="5"/>
  <c r="O451" i="5"/>
  <c r="O452" i="5"/>
  <c r="O453" i="5"/>
  <c r="O454" i="5"/>
  <c r="O455" i="5"/>
  <c r="O456" i="5"/>
  <c r="O457" i="5"/>
  <c r="O458" i="5"/>
  <c r="O459" i="5"/>
  <c r="O460" i="5"/>
  <c r="O461" i="5"/>
  <c r="O462" i="5"/>
  <c r="O463" i="5"/>
  <c r="O464" i="5"/>
  <c r="O465" i="5"/>
  <c r="O466" i="5"/>
  <c r="O467" i="5"/>
  <c r="O468" i="5"/>
  <c r="O469" i="5"/>
  <c r="O470" i="5"/>
  <c r="O471" i="5"/>
  <c r="O472" i="5"/>
  <c r="O473" i="5"/>
  <c r="O474" i="5"/>
  <c r="O475" i="5"/>
  <c r="O476" i="5"/>
  <c r="O477" i="5"/>
  <c r="O478" i="5"/>
  <c r="O479" i="5"/>
  <c r="O480" i="5"/>
  <c r="O481" i="5"/>
  <c r="O482" i="5"/>
  <c r="O483" i="5"/>
  <c r="O484" i="5"/>
  <c r="O485" i="5"/>
  <c r="O486" i="5"/>
  <c r="O487" i="5"/>
  <c r="O488" i="5"/>
  <c r="O489" i="5"/>
  <c r="O490" i="5"/>
  <c r="O491" i="5"/>
  <c r="O492" i="5"/>
  <c r="O493" i="5"/>
  <c r="O494" i="5"/>
  <c r="O495" i="5"/>
  <c r="O496" i="5"/>
  <c r="O497" i="5"/>
  <c r="O498" i="5"/>
  <c r="O499" i="5"/>
  <c r="O500" i="5"/>
  <c r="O501" i="5"/>
  <c r="O502" i="5"/>
  <c r="O503" i="5"/>
  <c r="O504" i="5"/>
  <c r="O505" i="5"/>
  <c r="O506" i="5"/>
  <c r="O507" i="5"/>
  <c r="O508" i="5"/>
  <c r="O509" i="5"/>
  <c r="O510" i="5"/>
  <c r="O511" i="5"/>
  <c r="O512" i="5"/>
  <c r="O513" i="5"/>
  <c r="O514" i="5"/>
  <c r="O515" i="5"/>
  <c r="O516" i="5"/>
  <c r="O517" i="5"/>
  <c r="O518" i="5"/>
  <c r="O519" i="5"/>
  <c r="O520" i="5"/>
  <c r="O521" i="5"/>
  <c r="O522" i="5"/>
  <c r="O523" i="5"/>
  <c r="O524" i="5"/>
  <c r="O525" i="5"/>
  <c r="O526" i="5"/>
  <c r="O527" i="5"/>
  <c r="O528" i="5"/>
  <c r="O529" i="5"/>
  <c r="O530" i="5"/>
  <c r="O531" i="5"/>
  <c r="O532" i="5"/>
  <c r="O533" i="5"/>
  <c r="O534" i="5"/>
  <c r="O535" i="5"/>
  <c r="O536" i="5"/>
  <c r="O537" i="5"/>
  <c r="O538" i="5"/>
  <c r="O539" i="5"/>
  <c r="O540" i="5"/>
  <c r="O541" i="5"/>
  <c r="O542" i="5"/>
  <c r="O543" i="5"/>
  <c r="O544" i="5"/>
  <c r="O545" i="5"/>
  <c r="O546" i="5"/>
  <c r="O547" i="5"/>
  <c r="O548" i="5"/>
  <c r="O549" i="5"/>
  <c r="O550" i="5"/>
  <c r="O551" i="5"/>
  <c r="O552" i="5"/>
  <c r="O553" i="5"/>
  <c r="O554" i="5"/>
  <c r="O555" i="5"/>
  <c r="O556" i="5"/>
  <c r="O557" i="5"/>
  <c r="O558" i="5"/>
  <c r="O559" i="5"/>
  <c r="O560" i="5"/>
  <c r="O561" i="5"/>
  <c r="O562" i="5"/>
  <c r="O563" i="5"/>
  <c r="O564" i="5"/>
  <c r="O565" i="5"/>
  <c r="O566" i="5"/>
  <c r="O567" i="5"/>
  <c r="O568" i="5"/>
  <c r="O569" i="5"/>
  <c r="O570" i="5"/>
  <c r="O571" i="5"/>
  <c r="O572" i="5"/>
  <c r="O573" i="5"/>
  <c r="O574" i="5"/>
  <c r="O575" i="5"/>
  <c r="O576" i="5"/>
  <c r="O577" i="5"/>
  <c r="O578" i="5"/>
  <c r="O579" i="5"/>
  <c r="O580" i="5"/>
  <c r="O581" i="5"/>
  <c r="O582" i="5"/>
  <c r="O583" i="5"/>
  <c r="O584" i="5"/>
  <c r="O585" i="5"/>
  <c r="O586" i="5"/>
  <c r="O587" i="5"/>
  <c r="O588" i="5"/>
  <c r="O589" i="5"/>
  <c r="O590" i="5"/>
  <c r="O591" i="5"/>
  <c r="O592" i="5"/>
  <c r="O593" i="5"/>
  <c r="O594" i="5"/>
  <c r="O595" i="5"/>
  <c r="O596" i="5"/>
  <c r="O597" i="5"/>
  <c r="O598" i="5"/>
  <c r="O599" i="5"/>
  <c r="O600" i="5"/>
  <c r="O601" i="5"/>
  <c r="O602" i="5"/>
  <c r="O603" i="5"/>
  <c r="O604" i="5"/>
  <c r="O605" i="5"/>
  <c r="O606" i="5"/>
  <c r="O607" i="5"/>
  <c r="O608" i="5"/>
  <c r="O609" i="5"/>
  <c r="O610" i="5"/>
  <c r="O611" i="5"/>
  <c r="O612" i="5"/>
  <c r="O613" i="5"/>
  <c r="O614" i="5"/>
  <c r="O615" i="5"/>
  <c r="O616" i="5"/>
  <c r="O617" i="5"/>
  <c r="O618" i="5"/>
  <c r="O619" i="5"/>
  <c r="O620" i="5"/>
  <c r="O621" i="5"/>
  <c r="O622" i="5"/>
  <c r="O623" i="5"/>
  <c r="O624" i="5"/>
  <c r="O625" i="5"/>
  <c r="O626" i="5"/>
  <c r="O627" i="5"/>
  <c r="O628" i="5"/>
  <c r="O629" i="5"/>
  <c r="O630" i="5"/>
  <c r="O631" i="5"/>
  <c r="O632" i="5"/>
  <c r="O633" i="5"/>
  <c r="O634" i="5"/>
  <c r="O635" i="5"/>
  <c r="O636" i="5"/>
  <c r="O637" i="5"/>
  <c r="O638" i="5"/>
  <c r="O639" i="5"/>
  <c r="O640" i="5"/>
  <c r="O641" i="5"/>
  <c r="O642" i="5"/>
  <c r="O643" i="5"/>
  <c r="O644" i="5"/>
  <c r="O645" i="5"/>
  <c r="O646" i="5"/>
  <c r="O647" i="5"/>
  <c r="O648" i="5"/>
  <c r="O649" i="5"/>
  <c r="O650" i="5"/>
  <c r="O651" i="5"/>
  <c r="O652" i="5"/>
  <c r="O653" i="5"/>
  <c r="O654" i="5"/>
  <c r="O655" i="5"/>
  <c r="O656" i="5"/>
  <c r="O657" i="5"/>
  <c r="O658" i="5"/>
  <c r="O659" i="5"/>
  <c r="O660" i="5"/>
  <c r="O661" i="5"/>
  <c r="O662" i="5"/>
  <c r="O663" i="5"/>
  <c r="O664" i="5"/>
  <c r="O665" i="5"/>
  <c r="O666" i="5"/>
  <c r="O667" i="5"/>
  <c r="O668" i="5"/>
  <c r="O669" i="5"/>
  <c r="O670" i="5"/>
  <c r="O671" i="5"/>
  <c r="O672" i="5"/>
  <c r="O673" i="5"/>
  <c r="O674" i="5"/>
  <c r="O675" i="5"/>
  <c r="O676" i="5"/>
  <c r="O677" i="5"/>
  <c r="O678" i="5"/>
  <c r="O679" i="5"/>
  <c r="O680" i="5"/>
  <c r="O681" i="5"/>
  <c r="O682" i="5"/>
  <c r="O683" i="5"/>
  <c r="O684" i="5"/>
  <c r="O685" i="5"/>
  <c r="O686" i="5"/>
  <c r="O687" i="5"/>
  <c r="O688" i="5"/>
  <c r="O689" i="5"/>
  <c r="O690" i="5"/>
  <c r="O691" i="5"/>
  <c r="O692" i="5"/>
  <c r="O693" i="5"/>
  <c r="O694" i="5"/>
  <c r="O695" i="5"/>
  <c r="O696" i="5"/>
  <c r="O697" i="5"/>
  <c r="O698" i="5"/>
  <c r="O699" i="5"/>
  <c r="O700" i="5"/>
  <c r="O701" i="5"/>
  <c r="O702" i="5"/>
  <c r="O703" i="5"/>
  <c r="O704" i="5"/>
  <c r="O705" i="5"/>
  <c r="O706" i="5"/>
  <c r="O707" i="5"/>
  <c r="O708" i="5"/>
  <c r="O709" i="5"/>
  <c r="O710" i="5"/>
  <c r="O711" i="5"/>
  <c r="O712" i="5"/>
  <c r="O713" i="5"/>
  <c r="O714" i="5"/>
  <c r="O715" i="5"/>
  <c r="O716" i="5"/>
  <c r="O717" i="5"/>
  <c r="O718" i="5"/>
  <c r="O719" i="5"/>
  <c r="O720" i="5"/>
  <c r="O721" i="5"/>
  <c r="O722" i="5"/>
  <c r="O723" i="5"/>
  <c r="O724" i="5"/>
  <c r="O725" i="5"/>
  <c r="O726" i="5"/>
  <c r="O727" i="5"/>
  <c r="O728" i="5"/>
  <c r="O729" i="5"/>
  <c r="O730" i="5"/>
  <c r="O731" i="5"/>
  <c r="O732" i="5"/>
  <c r="O733" i="5"/>
  <c r="O734" i="5"/>
  <c r="O735" i="5"/>
  <c r="O736" i="5"/>
  <c r="O737" i="5"/>
  <c r="O738" i="5"/>
  <c r="O739" i="5"/>
  <c r="O740" i="5"/>
  <c r="O741" i="5"/>
  <c r="O742" i="5"/>
  <c r="O743" i="5"/>
  <c r="O744" i="5"/>
  <c r="O745" i="5"/>
  <c r="O746" i="5"/>
  <c r="O747" i="5"/>
  <c r="O748" i="5"/>
  <c r="O749" i="5"/>
  <c r="O750" i="5"/>
  <c r="O751" i="5"/>
  <c r="O752" i="5"/>
  <c r="O753" i="5"/>
  <c r="O754" i="5"/>
  <c r="O755" i="5"/>
  <c r="O756" i="5"/>
  <c r="O757" i="5"/>
  <c r="O758" i="5"/>
  <c r="O759" i="5"/>
  <c r="O760" i="5"/>
  <c r="O761" i="5"/>
  <c r="O762" i="5"/>
  <c r="O763" i="5"/>
  <c r="O764" i="5"/>
  <c r="O765" i="5"/>
  <c r="O766" i="5"/>
  <c r="O767" i="5"/>
  <c r="O768" i="5"/>
  <c r="O769" i="5"/>
  <c r="O770" i="5"/>
  <c r="O771" i="5"/>
  <c r="O772" i="5"/>
  <c r="O773" i="5"/>
  <c r="O774" i="5"/>
  <c r="O775" i="5"/>
  <c r="O776" i="5"/>
  <c r="O777" i="5"/>
  <c r="O778" i="5"/>
  <c r="O779" i="5"/>
  <c r="O780" i="5"/>
  <c r="O781" i="5"/>
  <c r="O782" i="5"/>
  <c r="O783" i="5"/>
  <c r="O784" i="5"/>
  <c r="O785" i="5"/>
  <c r="O786" i="5"/>
  <c r="O787" i="5"/>
  <c r="O788" i="5"/>
  <c r="O789" i="5"/>
  <c r="O790" i="5"/>
  <c r="O791" i="5"/>
  <c r="O792" i="5"/>
  <c r="O793" i="5"/>
  <c r="O794" i="5"/>
  <c r="O795" i="5"/>
  <c r="O796" i="5"/>
  <c r="O797" i="5"/>
  <c r="O798" i="5"/>
  <c r="O799" i="5"/>
  <c r="O800" i="5"/>
  <c r="O801" i="5"/>
  <c r="O802" i="5"/>
  <c r="O803" i="5"/>
  <c r="O804" i="5"/>
  <c r="O805" i="5"/>
  <c r="O806" i="5"/>
  <c r="O807" i="5"/>
  <c r="O808" i="5"/>
  <c r="O809" i="5"/>
  <c r="O810" i="5"/>
  <c r="O811" i="5"/>
  <c r="O812" i="5"/>
  <c r="O813" i="5"/>
  <c r="O814" i="5"/>
  <c r="O815" i="5"/>
  <c r="O816" i="5"/>
  <c r="O817" i="5"/>
  <c r="O818" i="5"/>
  <c r="O819" i="5"/>
  <c r="O820" i="5"/>
  <c r="O821" i="5"/>
  <c r="O822" i="5"/>
  <c r="O823" i="5"/>
  <c r="O824" i="5"/>
  <c r="O825" i="5"/>
  <c r="O826" i="5"/>
  <c r="O827" i="5"/>
  <c r="O828" i="5"/>
  <c r="O829" i="5"/>
  <c r="O830" i="5"/>
  <c r="O831" i="5"/>
  <c r="O832" i="5"/>
  <c r="O833" i="5"/>
  <c r="O834" i="5"/>
  <c r="O835" i="5"/>
  <c r="O836" i="5"/>
  <c r="O837" i="5"/>
  <c r="O838" i="5"/>
  <c r="O839" i="5"/>
  <c r="O840" i="5"/>
  <c r="O841" i="5"/>
  <c r="O842" i="5"/>
  <c r="O843" i="5"/>
  <c r="O844" i="5"/>
  <c r="O845" i="5"/>
  <c r="O846" i="5"/>
  <c r="O847" i="5"/>
  <c r="O848" i="5"/>
  <c r="O849" i="5"/>
  <c r="O850" i="5"/>
  <c r="O851" i="5"/>
  <c r="O852" i="5"/>
  <c r="O853" i="5"/>
  <c r="O854" i="5"/>
  <c r="O855" i="5"/>
  <c r="O856" i="5"/>
  <c r="O857" i="5"/>
  <c r="O858" i="5"/>
  <c r="O859" i="5"/>
  <c r="O860" i="5"/>
  <c r="O861" i="5"/>
  <c r="O862" i="5"/>
  <c r="O863" i="5"/>
  <c r="O864" i="5"/>
  <c r="O865" i="5"/>
  <c r="O866" i="5"/>
  <c r="O867" i="5"/>
  <c r="O868" i="5"/>
  <c r="O869" i="5"/>
  <c r="O870" i="5"/>
  <c r="O871" i="5"/>
  <c r="O872" i="5"/>
  <c r="O873" i="5"/>
  <c r="O874" i="5"/>
  <c r="O875" i="5"/>
  <c r="O876" i="5"/>
  <c r="O877" i="5"/>
  <c r="O878" i="5"/>
  <c r="O879" i="5"/>
  <c r="O880" i="5"/>
  <c r="O881" i="5"/>
  <c r="O882" i="5"/>
  <c r="O883" i="5"/>
  <c r="O884" i="5"/>
  <c r="O885" i="5"/>
  <c r="O886" i="5"/>
  <c r="O887" i="5"/>
  <c r="O888" i="5"/>
  <c r="O889" i="5"/>
  <c r="O890" i="5"/>
  <c r="O891" i="5"/>
  <c r="O892" i="5"/>
  <c r="O893" i="5"/>
  <c r="O894" i="5"/>
  <c r="O895" i="5"/>
  <c r="O896" i="5"/>
  <c r="O897" i="5"/>
  <c r="O898" i="5"/>
  <c r="O899" i="5"/>
  <c r="O900" i="5"/>
  <c r="O901" i="5"/>
  <c r="O902" i="5"/>
  <c r="O903" i="5"/>
  <c r="O904" i="5"/>
  <c r="O905" i="5"/>
  <c r="O906" i="5"/>
  <c r="O907" i="5"/>
  <c r="O908" i="5"/>
  <c r="O909" i="5"/>
  <c r="O910" i="5"/>
  <c r="O911" i="5"/>
  <c r="O912" i="5"/>
  <c r="O913" i="5"/>
  <c r="O914" i="5"/>
  <c r="O915" i="5"/>
  <c r="O916" i="5"/>
  <c r="O917" i="5"/>
  <c r="O918" i="5"/>
  <c r="O919" i="5"/>
  <c r="O920" i="5"/>
  <c r="O921" i="5"/>
  <c r="O922" i="5"/>
  <c r="O923" i="5"/>
  <c r="O924" i="5"/>
  <c r="O925" i="5"/>
  <c r="O926" i="5"/>
  <c r="O927" i="5"/>
  <c r="O928" i="5"/>
  <c r="O929" i="5"/>
  <c r="O930" i="5"/>
  <c r="O931" i="5"/>
  <c r="O932" i="5"/>
  <c r="O933" i="5"/>
  <c r="O934" i="5"/>
  <c r="O935" i="5"/>
  <c r="O936" i="5"/>
  <c r="O937" i="5"/>
  <c r="O938" i="5"/>
  <c r="O939" i="5"/>
  <c r="O940" i="5"/>
  <c r="O941" i="5"/>
  <c r="O942" i="5"/>
  <c r="O943" i="5"/>
  <c r="O944" i="5"/>
  <c r="O945" i="5"/>
  <c r="O946" i="5"/>
  <c r="O947" i="5"/>
  <c r="O948" i="5"/>
  <c r="O949" i="5"/>
  <c r="O950" i="5"/>
  <c r="O951" i="5"/>
  <c r="O952" i="5"/>
  <c r="O953" i="5"/>
  <c r="O954" i="5"/>
  <c r="O955" i="5"/>
  <c r="O956" i="5"/>
  <c r="O957" i="5"/>
  <c r="O958" i="5"/>
  <c r="O959" i="5"/>
  <c r="O960" i="5"/>
  <c r="O961" i="5"/>
  <c r="O962" i="5"/>
  <c r="O963" i="5"/>
  <c r="O964" i="5"/>
  <c r="O965" i="5"/>
  <c r="O966" i="5"/>
  <c r="O967" i="5"/>
  <c r="O968" i="5"/>
  <c r="O969" i="5"/>
  <c r="O970" i="5"/>
  <c r="O971" i="5"/>
  <c r="O972" i="5"/>
  <c r="O973" i="5"/>
  <c r="O974" i="5"/>
  <c r="O975" i="5"/>
  <c r="O976" i="5"/>
  <c r="O977" i="5"/>
  <c r="O978" i="5"/>
  <c r="O979" i="5"/>
  <c r="O980" i="5"/>
  <c r="O981" i="5"/>
  <c r="O982" i="5"/>
  <c r="O983" i="5"/>
  <c r="O984" i="5"/>
  <c r="O985" i="5"/>
  <c r="O986" i="5"/>
  <c r="O987" i="5"/>
  <c r="O988" i="5"/>
  <c r="O989" i="5"/>
  <c r="O990" i="5"/>
  <c r="O991" i="5"/>
  <c r="O992" i="5"/>
  <c r="O993" i="5"/>
  <c r="O994" i="5"/>
  <c r="O995" i="5"/>
  <c r="O996" i="5"/>
  <c r="O997" i="5"/>
  <c r="O998" i="5"/>
  <c r="O999" i="5"/>
  <c r="O1000" i="5"/>
  <c r="O1001" i="5"/>
  <c r="O1002" i="5"/>
  <c r="O1003" i="5"/>
  <c r="O1004" i="5"/>
  <c r="O1005" i="5"/>
  <c r="O1006" i="5"/>
  <c r="O1007" i="5"/>
  <c r="O1008" i="5"/>
  <c r="O1009" i="5"/>
  <c r="O1010" i="5"/>
  <c r="O1011" i="5"/>
  <c r="O1012" i="5"/>
  <c r="O13" i="5"/>
  <c r="P13" i="5" s="1"/>
  <c r="R13" i="5" s="1"/>
  <c r="X106" i="5" l="1"/>
  <c r="Z106" i="5" s="1"/>
  <c r="AG106" i="5" s="1"/>
  <c r="AI106" i="5" s="1"/>
  <c r="AB106" i="5"/>
  <c r="AD106" i="5" s="1"/>
  <c r="AF106" i="5" s="1"/>
  <c r="X81" i="5"/>
  <c r="Z81" i="5" s="1"/>
  <c r="AB81" i="5"/>
  <c r="AD81" i="5" s="1"/>
  <c r="AF81" i="5" s="1"/>
  <c r="X54" i="5"/>
  <c r="Z54" i="5" s="1"/>
  <c r="AB54" i="5"/>
  <c r="AD54" i="5" s="1"/>
  <c r="AF54" i="5" s="1"/>
  <c r="X53" i="5"/>
  <c r="Z53" i="5" s="1"/>
  <c r="AG53" i="5" s="1"/>
  <c r="AI53" i="5" s="1"/>
  <c r="AB53" i="5"/>
  <c r="AD53" i="5" s="1"/>
  <c r="AF53" i="5" s="1"/>
  <c r="T13" i="5"/>
  <c r="V13" i="5" s="1"/>
  <c r="X13" i="5" s="1"/>
  <c r="Z13" i="5" s="1"/>
  <c r="AG81" i="5" l="1"/>
  <c r="AI81" i="5" s="1"/>
  <c r="AG54" i="5"/>
  <c r="AI54" i="5" s="1"/>
  <c r="AB13" i="5"/>
  <c r="H23" i="9"/>
  <c r="AD13" i="5" l="1"/>
  <c r="AF13" i="5" s="1"/>
  <c r="AG13" i="5" s="1"/>
  <c r="H42" i="9"/>
  <c r="H45" i="9" s="1"/>
  <c r="H48" i="9" l="1"/>
  <c r="H52" i="9" s="1"/>
  <c r="AI13" i="5"/>
  <c r="P6" i="7" l="1"/>
  <c r="P5" i="7"/>
  <c r="H27" i="1" l="1"/>
  <c r="H32" i="1" l="1"/>
  <c r="H39" i="1" s="1"/>
  <c r="AI14" i="5"/>
  <c r="T8" i="5" s="1" a="1"/>
  <c r="T8" i="5" s="1"/>
  <c r="H65" i="23" l="1"/>
  <c r="I67" i="23" s="1"/>
  <c r="I69" i="23" s="1"/>
  <c r="I73" i="23" s="1"/>
  <c r="H77" i="23" s="1"/>
  <c r="H84" i="23" s="1"/>
  <c r="H57" i="9"/>
  <c r="H58" i="9" s="1"/>
  <c r="H61" i="9" s="1"/>
  <c r="H65" i="9" s="1"/>
  <c r="H69" i="9" s="1"/>
  <c r="H76" i="9"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<sst xmlns="http://schemas.openxmlformats.org/spreadsheetml/2006/main" count="7138" uniqueCount="623">
  <si>
    <t>CAVAT Spreadsheet</t>
  </si>
  <si>
    <t>How to use this workbook</t>
  </si>
  <si>
    <t xml:space="preserve">Use this workbook in conjunction with the latest CAVAT Practitioners Guide and with up-to-date CAVAT training. </t>
  </si>
  <si>
    <t>Link to latest CAVAT resources</t>
  </si>
  <si>
    <t>For individual trees with a single stem, use the Full method:</t>
  </si>
  <si>
    <t>Link to Full method sheet</t>
  </si>
  <si>
    <t>For individual trees with multiple stems, use the Full method (Multi-stem):</t>
  </si>
  <si>
    <t>Link to Full method (Multi-stem) sheet</t>
  </si>
  <si>
    <t>Insert photos into the Photos sheet:</t>
  </si>
  <si>
    <t>Link to Photos sheet</t>
  </si>
  <si>
    <t>For groups of trees, or for cases with limited data, use the Quick method:</t>
  </si>
  <si>
    <t>Link to Quick method sheet</t>
  </si>
  <si>
    <t>For whole tree stocks, use either the Full Method Project sheet or Quick Method Project sheet:</t>
  </si>
  <si>
    <t>Link to Full Method Project sheet</t>
  </si>
  <si>
    <t>Link to Quick Method Project sheet</t>
  </si>
  <si>
    <t>Follow the steps in the sheet. Enter location, species, tree ID, tree data and comments in grey boxes. Choose from drop-down lists when available. Calculated values are shown in white boxes.</t>
  </si>
  <si>
    <t>If there are any problems with this workbook please contact kieron.doick@forestresearch.gov.uk.</t>
  </si>
  <si>
    <t>Further Information</t>
  </si>
  <si>
    <t xml:space="preserve">This workbook was built by Phillip Handley and Hannah Walker, based on an original by Alexandra Sleet. It reflects the most recent CAVAT methodology developed by the CAVAT Group.  </t>
  </si>
  <si>
    <t>CAVAT is a depreciated replacement cost approach to tree valuation. A CAVAT valuation begins with a theoretical replacement cost of the subject tree, based on its stem cross-sectional area, and both appreciates and depreciates that value according to the amenity that the tree provides, taking into account location, attributes, functionality and life expectancy.</t>
  </si>
  <si>
    <t xml:space="preserve">For more information please see Doick, K. J., Neilan, C. et al. (2018). CAVAT (Capital Asset Value for Amenity Trees): valuing amenity trees as public assets. Arboricultural Journal, 40 (2), 67-91. Available at: </t>
  </si>
  <si>
    <t>https://www.tandfonline.com/doi/full/10.1080/03071375.2018.1454077.</t>
  </si>
  <si>
    <t>CAVAT Full method</t>
  </si>
  <si>
    <t>Spreadsheet to calculate the asset value of individual trees using the Full method</t>
  </si>
  <si>
    <t>NOTES</t>
  </si>
  <si>
    <t>Date:</t>
  </si>
  <si>
    <t>Enter data in grey boxes.</t>
  </si>
  <si>
    <t>Data in other boxes are calculated automatically.</t>
  </si>
  <si>
    <t>Name:</t>
  </si>
  <si>
    <t>Tree ID:</t>
  </si>
  <si>
    <t>Tree Species:</t>
  </si>
  <si>
    <t>Location:</t>
  </si>
  <si>
    <t>STEPS</t>
  </si>
  <si>
    <t>DATA INPUT</t>
  </si>
  <si>
    <t>CALCULATED DATA</t>
  </si>
  <si>
    <t>COMMENTS</t>
  </si>
  <si>
    <t>Step 1: Base Value</t>
  </si>
  <si>
    <t>Stem diameter (cm)</t>
  </si>
  <si>
    <t>Unit Value Factor (UVF)</t>
  </si>
  <si>
    <t>Link to latest Unit Value Factor</t>
  </si>
  <si>
    <t>BASE VALUE</t>
  </si>
  <si>
    <t>Step 2: CTI</t>
  </si>
  <si>
    <t>Community Tree Index (CTI) Factor</t>
  </si>
  <si>
    <t>Link to CTI factors spreadsheet</t>
  </si>
  <si>
    <t>Step 3: Visibility</t>
  </si>
  <si>
    <t>Visibility Factor</t>
  </si>
  <si>
    <t>Step 4: Attributes</t>
  </si>
  <si>
    <t>Positive Attributes Factor</t>
  </si>
  <si>
    <t>Negative Attributes Factor</t>
  </si>
  <si>
    <t>Overall attributes factor</t>
  </si>
  <si>
    <t>LOCATION VALUE</t>
  </si>
  <si>
    <t>Step 5: Primary structure completeness</t>
  </si>
  <si>
    <t>Primary structure completeness factor</t>
  </si>
  <si>
    <t xml:space="preserve">1-25% </t>
  </si>
  <si>
    <t>Step 6: Primary structure quality</t>
  </si>
  <si>
    <t>Primary structure quality factor</t>
  </si>
  <si>
    <t>Excellent</t>
  </si>
  <si>
    <t>Step 7: Crown completeness</t>
  </si>
  <si>
    <t>Link to Crown completeness calculator</t>
  </si>
  <si>
    <t>Crown completeness factor</t>
  </si>
  <si>
    <t>8.  Canopy completeness</t>
  </si>
  <si>
    <t>Canopy completeness factor</t>
  </si>
  <si>
    <t>81-100%</t>
  </si>
  <si>
    <t>Step 9: Crown and canopy quality</t>
  </si>
  <si>
    <t>Crown quality factor</t>
  </si>
  <si>
    <t>FUNCTIONAL VALUE</t>
  </si>
  <si>
    <t>Step 10: Life Expectancy</t>
  </si>
  <si>
    <t>Life expectancy</t>
  </si>
  <si>
    <t>&gt;80 years</t>
  </si>
  <si>
    <t>CAVAT VALUE</t>
  </si>
  <si>
    <t>Link to Full method spreadsheet</t>
  </si>
  <si>
    <t>Link to Full method (Multi-stem) spreadsheet</t>
  </si>
  <si>
    <t>Link to Quick method spreadsheet</t>
  </si>
  <si>
    <t>Link to Full Method Project spreadsheet</t>
  </si>
  <si>
    <t>Link to Quick Method Project spreadsheet</t>
  </si>
  <si>
    <t>Insert photo here</t>
  </si>
  <si>
    <t>CAVAT Full method (Multi-stem)</t>
  </si>
  <si>
    <t>Spreadsheet to calculate the asset value of individual multi-stemmed trees using the Full method</t>
  </si>
  <si>
    <t>Enter data and comments in grey boxes.</t>
  </si>
  <si>
    <t>Other data are calculated automatically.</t>
  </si>
  <si>
    <t>Stem Diameter (1) (cm)</t>
  </si>
  <si>
    <t>Stem Diameter (2) (cm)</t>
  </si>
  <si>
    <t>Stem Diameter (3) (cm)</t>
  </si>
  <si>
    <t>Stem Diameter (4) (cm)</t>
  </si>
  <si>
    <t>Stem Diameter (5) (cm)</t>
  </si>
  <si>
    <t>Stem Diameter (6) (cm)</t>
  </si>
  <si>
    <t>Stem Diameter (7) (cm)</t>
  </si>
  <si>
    <t>Stem Diameter (8) (cm)</t>
  </si>
  <si>
    <t>Stem Diameter (9) (cm)</t>
  </si>
  <si>
    <t>Stem Diameter (10) (cm)</t>
  </si>
  <si>
    <t>Effective Trunk Diameter (cm)</t>
  </si>
  <si>
    <t>Unit Value Factor</t>
  </si>
  <si>
    <t>Community Tree Index (CTI) factor</t>
  </si>
  <si>
    <t>Visibility factor</t>
  </si>
  <si>
    <t>Positive attributes factor</t>
  </si>
  <si>
    <t>Negative attributes factor</t>
  </si>
  <si>
    <t xml:space="preserve">51-75% </t>
  </si>
  <si>
    <t>Good</t>
  </si>
  <si>
    <t>Step 8: Canopy completeness</t>
  </si>
  <si>
    <t xml:space="preserve"> Crown quality factor</t>
  </si>
  <si>
    <t>Step 10: Life expectancy</t>
  </si>
  <si>
    <t>Life Expectancy</t>
  </si>
  <si>
    <t>CAVAT Full Method Project Sheet</t>
  </si>
  <si>
    <t>Spreadsheet to calculate the asset value of tree stock using the Full method</t>
  </si>
  <si>
    <t xml:space="preserve">Project:  </t>
  </si>
  <si>
    <t xml:space="preserve">CTI Factor (Please select):  </t>
  </si>
  <si>
    <t>Data in white boxes are calculated automatically.</t>
  </si>
  <si>
    <t xml:space="preserve">Name of Surveyor:  </t>
  </si>
  <si>
    <t xml:space="preserve">Unit Value Factor:  </t>
  </si>
  <si>
    <t xml:space="preserve">Date:  </t>
  </si>
  <si>
    <t xml:space="preserve">Cumulative Total:  </t>
  </si>
  <si>
    <t>Tree Information</t>
  </si>
  <si>
    <r>
      <rPr>
        <b/>
        <sz val="14"/>
        <rFont val="Verdana"/>
        <family val="2"/>
      </rPr>
      <t>Step 2: CTI</t>
    </r>
    <r>
      <rPr>
        <sz val="14"/>
        <rFont val="Verdana"/>
        <family val="2"/>
      </rPr>
      <t xml:space="preserve">
</t>
    </r>
    <r>
      <rPr>
        <i/>
        <sz val="11"/>
        <rFont val="Verdana"/>
        <family val="2"/>
      </rPr>
      <t>Autofills from CTI cell above</t>
    </r>
  </si>
  <si>
    <r>
      <rPr>
        <b/>
        <sz val="14"/>
        <rFont val="Verdana"/>
        <family val="2"/>
      </rPr>
      <t>Step 3: Visibility</t>
    </r>
    <r>
      <rPr>
        <sz val="14"/>
        <rFont val="Verdana"/>
        <family val="2"/>
      </rPr>
      <t xml:space="preserve">
</t>
    </r>
    <r>
      <rPr>
        <i/>
        <sz val="11"/>
        <rFont val="Verdana"/>
        <family val="2"/>
      </rPr>
      <t>Please select visibility factor</t>
    </r>
  </si>
  <si>
    <r>
      <rPr>
        <b/>
        <sz val="14"/>
        <rFont val="Verdana"/>
        <family val="2"/>
      </rPr>
      <t>Step 4: Attributes</t>
    </r>
    <r>
      <rPr>
        <sz val="14"/>
        <rFont val="Verdana"/>
        <family val="2"/>
      </rPr>
      <t xml:space="preserve">
</t>
    </r>
    <r>
      <rPr>
        <i/>
        <sz val="11"/>
        <rFont val="Verdana"/>
        <family val="2"/>
      </rPr>
      <t>Please select overall attributes factor</t>
    </r>
  </si>
  <si>
    <r>
      <rPr>
        <b/>
        <sz val="14"/>
        <rFont val="Verdana"/>
        <family val="2"/>
      </rPr>
      <t>Step 5: Primary structure completeness</t>
    </r>
    <r>
      <rPr>
        <sz val="14"/>
        <rFont val="Verdana"/>
        <family val="2"/>
      </rPr>
      <t xml:space="preserve">
</t>
    </r>
    <r>
      <rPr>
        <i/>
        <sz val="11"/>
        <rFont val="Verdana"/>
        <family val="2"/>
      </rPr>
      <t>Please select</t>
    </r>
  </si>
  <si>
    <r>
      <rPr>
        <b/>
        <sz val="14"/>
        <rFont val="Verdana"/>
        <family val="2"/>
      </rPr>
      <t>Step 6: Primary structure quality</t>
    </r>
    <r>
      <rPr>
        <sz val="14"/>
        <rFont val="Verdana"/>
        <family val="2"/>
      </rPr>
      <t xml:space="preserve">
</t>
    </r>
    <r>
      <rPr>
        <i/>
        <sz val="11"/>
        <rFont val="Verdana"/>
        <family val="2"/>
      </rPr>
      <t>Please select</t>
    </r>
  </si>
  <si>
    <r>
      <rPr>
        <b/>
        <sz val="14"/>
        <rFont val="Verdana"/>
        <family val="2"/>
      </rPr>
      <t>Step 7: Crown completeness</t>
    </r>
    <r>
      <rPr>
        <sz val="14"/>
        <rFont val="Verdana"/>
        <family val="2"/>
      </rPr>
      <t xml:space="preserve">
</t>
    </r>
    <r>
      <rPr>
        <i/>
        <sz val="11"/>
        <rFont val="Verdana"/>
        <family val="2"/>
      </rPr>
      <t>Please select</t>
    </r>
  </si>
  <si>
    <r>
      <rPr>
        <b/>
        <sz val="14"/>
        <rFont val="Verdana"/>
        <family val="2"/>
      </rPr>
      <t>Step 8: Canopy completeness</t>
    </r>
    <r>
      <rPr>
        <sz val="14"/>
        <rFont val="Verdana"/>
        <family val="2"/>
      </rPr>
      <t xml:space="preserve">
</t>
    </r>
    <r>
      <rPr>
        <i/>
        <sz val="11"/>
        <rFont val="Verdana"/>
        <family val="2"/>
      </rPr>
      <t>Please select</t>
    </r>
  </si>
  <si>
    <r>
      <rPr>
        <b/>
        <sz val="14"/>
        <rFont val="Verdana"/>
        <family val="2"/>
      </rPr>
      <t>Step 9: Crown quality</t>
    </r>
    <r>
      <rPr>
        <sz val="14"/>
        <rFont val="Verdana"/>
        <family val="2"/>
      </rPr>
      <t xml:space="preserve">
</t>
    </r>
    <r>
      <rPr>
        <i/>
        <sz val="11"/>
        <rFont val="Verdana"/>
        <family val="2"/>
      </rPr>
      <t>Please select</t>
    </r>
  </si>
  <si>
    <r>
      <rPr>
        <b/>
        <sz val="14"/>
        <rFont val="Verdana"/>
        <family val="2"/>
      </rPr>
      <t>Step 10: Life expectancy</t>
    </r>
    <r>
      <rPr>
        <sz val="14"/>
        <rFont val="Verdana"/>
        <family val="2"/>
      </rPr>
      <t xml:space="preserve">
</t>
    </r>
    <r>
      <rPr>
        <i/>
        <sz val="11"/>
        <rFont val="Verdana"/>
        <family val="2"/>
      </rPr>
      <t>Please select</t>
    </r>
  </si>
  <si>
    <t>Tree No.</t>
  </si>
  <si>
    <t>Species</t>
  </si>
  <si>
    <t>Note on Location</t>
  </si>
  <si>
    <t>Effective Stem Diameter (cm)</t>
  </si>
  <si>
    <t xml:space="preserve">&gt;75% </t>
  </si>
  <si>
    <t>CAVAT Quick method</t>
  </si>
  <si>
    <t>Spreadsheet to calculate the asset value of trees using the Quick method</t>
  </si>
  <si>
    <t>CALCULATED VALUES</t>
  </si>
  <si>
    <t>Stem Diameter (cm)</t>
  </si>
  <si>
    <t>25 - &lt;30</t>
  </si>
  <si>
    <t>Step 2: CTI Value</t>
  </si>
  <si>
    <t>Community Tree Index (CTI) Value</t>
  </si>
  <si>
    <t>Step 3: Functional value</t>
  </si>
  <si>
    <t>Functional Factor</t>
  </si>
  <si>
    <t>Functional Value</t>
  </si>
  <si>
    <t>Step 4: Life Expectancy</t>
  </si>
  <si>
    <t>CAVAT Quick Method Project Sheet</t>
  </si>
  <si>
    <t>Spreadsheet to calculate the asset value of tree stock using the Quick method</t>
  </si>
  <si>
    <t>CTI Value</t>
  </si>
  <si>
    <r>
      <rPr>
        <b/>
        <sz val="14"/>
        <rFont val="Verdana"/>
        <family val="2"/>
      </rPr>
      <t>Step 3: Functional factor</t>
    </r>
    <r>
      <rPr>
        <sz val="14"/>
        <rFont val="Verdana"/>
        <family val="2"/>
      </rPr>
      <t xml:space="preserve">
</t>
    </r>
    <r>
      <rPr>
        <i/>
        <sz val="11"/>
        <rFont val="Verdana"/>
        <family val="2"/>
      </rPr>
      <t>Please select</t>
    </r>
  </si>
  <si>
    <r>
      <rPr>
        <b/>
        <sz val="14"/>
        <rFont val="Verdana"/>
        <family val="2"/>
      </rPr>
      <t>Step 4: Life expectancy</t>
    </r>
    <r>
      <rPr>
        <sz val="14"/>
        <rFont val="Verdana"/>
        <family val="2"/>
      </rPr>
      <t xml:space="preserve">
</t>
    </r>
    <r>
      <rPr>
        <i/>
        <sz val="11"/>
        <rFont val="Verdana"/>
        <family val="2"/>
      </rPr>
      <t>Please select</t>
    </r>
  </si>
  <si>
    <t>Community Tree Index (CTI) Factors</t>
  </si>
  <si>
    <t>CTI Factor (%)</t>
  </si>
  <si>
    <t>Mid Devon</t>
  </si>
  <si>
    <t>Name</t>
  </si>
  <si>
    <t>Geography</t>
  </si>
  <si>
    <t>Aberdeen City</t>
  </si>
  <si>
    <t>Aberdeenshire</t>
  </si>
  <si>
    <t>Adur</t>
  </si>
  <si>
    <t>Non-metropolitan District</t>
  </si>
  <si>
    <t>Amber Valley</t>
  </si>
  <si>
    <t>Angus</t>
  </si>
  <si>
    <t>Antrim and Newtownabbey</t>
  </si>
  <si>
    <t>Ards and North Down</t>
  </si>
  <si>
    <t>Argyll and Bute</t>
  </si>
  <si>
    <t>Armagh City, Banbridge and Craigavon</t>
  </si>
  <si>
    <t>Arun</t>
  </si>
  <si>
    <t>Ashfield</t>
  </si>
  <si>
    <t>Ashford</t>
  </si>
  <si>
    <t>Babergh</t>
  </si>
  <si>
    <t>Barking and Dagenham</t>
  </si>
  <si>
    <t>London Borough</t>
  </si>
  <si>
    <t>Barnet</t>
  </si>
  <si>
    <t>Barnsley</t>
  </si>
  <si>
    <t>Metropolitan District</t>
  </si>
  <si>
    <t>Basildon</t>
  </si>
  <si>
    <t>Basingstoke and Deane</t>
  </si>
  <si>
    <t>Bassetlaw</t>
  </si>
  <si>
    <t>Bath and North East Somerset</t>
  </si>
  <si>
    <t>Unitary Authority</t>
  </si>
  <si>
    <t>Bedford</t>
  </si>
  <si>
    <t>Belfast</t>
  </si>
  <si>
    <t>Bexley</t>
  </si>
  <si>
    <t>Birmingham</t>
  </si>
  <si>
    <t>Blaby</t>
  </si>
  <si>
    <t>Blackburn with Darwen</t>
  </si>
  <si>
    <t>Blackpool</t>
  </si>
  <si>
    <t>Blaenau Gwent</t>
  </si>
  <si>
    <t>Bolsover</t>
  </si>
  <si>
    <t>Bolton</t>
  </si>
  <si>
    <t>Boston</t>
  </si>
  <si>
    <t>Bournemouth, Christchurch and Poole</t>
  </si>
  <si>
    <t>Bracknell Forest</t>
  </si>
  <si>
    <t>Bradford</t>
  </si>
  <si>
    <t>Braintree</t>
  </si>
  <si>
    <t>Breckland</t>
  </si>
  <si>
    <t>Brent</t>
  </si>
  <si>
    <t>Brentwood</t>
  </si>
  <si>
    <t>Bridgend</t>
  </si>
  <si>
    <t>Brighton and Hove</t>
  </si>
  <si>
    <t>Bristol, City of</t>
  </si>
  <si>
    <t>Broadland</t>
  </si>
  <si>
    <t>Bromley</t>
  </si>
  <si>
    <t>Bromsgrove</t>
  </si>
  <si>
    <t>Broxbourne</t>
  </si>
  <si>
    <t>Broxtowe</t>
  </si>
  <si>
    <t>Buckinghamshire</t>
  </si>
  <si>
    <t>Burnley</t>
  </si>
  <si>
    <t>Bury</t>
  </si>
  <si>
    <t>Caerphilly</t>
  </si>
  <si>
    <t>Calderdale</t>
  </si>
  <si>
    <t>Cambridge</t>
  </si>
  <si>
    <t>Camden</t>
  </si>
  <si>
    <t>Cannock Chase</t>
  </si>
  <si>
    <t>Canterbury</t>
  </si>
  <si>
    <t>Cardiff</t>
  </si>
  <si>
    <t>Carmarthenshire</t>
  </si>
  <si>
    <t>Castle Point</t>
  </si>
  <si>
    <t>Causeway Coast and Glens</t>
  </si>
  <si>
    <t>Central Bedfordshire</t>
  </si>
  <si>
    <t>Ceredigion</t>
  </si>
  <si>
    <t>Charnwood</t>
  </si>
  <si>
    <t>Chelmsford</t>
  </si>
  <si>
    <t>Cheltenham</t>
  </si>
  <si>
    <t>Cherwell</t>
  </si>
  <si>
    <t>Cheshire East</t>
  </si>
  <si>
    <t>Cheshire West and Chester</t>
  </si>
  <si>
    <t>Chesterfield</t>
  </si>
  <si>
    <t>Chichester</t>
  </si>
  <si>
    <t>Chorley</t>
  </si>
  <si>
    <t>City of Edinburgh</t>
  </si>
  <si>
    <t>City of London</t>
  </si>
  <si>
    <t>Clackmannanshire</t>
  </si>
  <si>
    <t>Colchester</t>
  </si>
  <si>
    <t>Conwy</t>
  </si>
  <si>
    <t>Cornwall</t>
  </si>
  <si>
    <t>Cotswold</t>
  </si>
  <si>
    <t>County Durham</t>
  </si>
  <si>
    <t>Coventry</t>
  </si>
  <si>
    <t>Crawley</t>
  </si>
  <si>
    <t>Croydon</t>
  </si>
  <si>
    <t>Cumberland</t>
  </si>
  <si>
    <t>Dacorum</t>
  </si>
  <si>
    <t>Darlington</t>
  </si>
  <si>
    <t>Dartford</t>
  </si>
  <si>
    <t>Denbighshire</t>
  </si>
  <si>
    <t>Derby</t>
  </si>
  <si>
    <t>Derbyshire Dales</t>
  </si>
  <si>
    <t>Derry City and Strabane</t>
  </si>
  <si>
    <t>Doncaster</t>
  </si>
  <si>
    <t>Dorset</t>
  </si>
  <si>
    <t>Dover</t>
  </si>
  <si>
    <t>Dudley</t>
  </si>
  <si>
    <t>Dumfries and Galloway</t>
  </si>
  <si>
    <t>Dundee City</t>
  </si>
  <si>
    <t>Ealing</t>
  </si>
  <si>
    <t>East Ayrshire</t>
  </si>
  <si>
    <t>East Cambridgeshire</t>
  </si>
  <si>
    <t>East Devon</t>
  </si>
  <si>
    <t>East Dunbartonshire</t>
  </si>
  <si>
    <t>East Hampshire</t>
  </si>
  <si>
    <t>East Hertfordshire</t>
  </si>
  <si>
    <t>East Lindsey</t>
  </si>
  <si>
    <t>East Lothian</t>
  </si>
  <si>
    <t>East Renfrewshire</t>
  </si>
  <si>
    <t>East Riding of Yorkshire</t>
  </si>
  <si>
    <t>East Staffordshire</t>
  </si>
  <si>
    <t>East Suffolk</t>
  </si>
  <si>
    <t>Eastbourne</t>
  </si>
  <si>
    <t>Eastleigh</t>
  </si>
  <si>
    <t>Elmbridge</t>
  </si>
  <si>
    <t>Enfield</t>
  </si>
  <si>
    <t>Epping Forest</t>
  </si>
  <si>
    <t>Epsom and Ewell</t>
  </si>
  <si>
    <t>Erewash</t>
  </si>
  <si>
    <t>Exeter</t>
  </si>
  <si>
    <t>Falkirk</t>
  </si>
  <si>
    <t>Fareham</t>
  </si>
  <si>
    <t>Fenland</t>
  </si>
  <si>
    <t>Fermanagh and Omagh</t>
  </si>
  <si>
    <t>Fife</t>
  </si>
  <si>
    <t>Flintshire</t>
  </si>
  <si>
    <t>Folkestone and Hythe</t>
  </si>
  <si>
    <t>Forest of Dean</t>
  </si>
  <si>
    <t>Fylde</t>
  </si>
  <si>
    <t>Gateshead</t>
  </si>
  <si>
    <t>Gedling</t>
  </si>
  <si>
    <t>Glasgow City</t>
  </si>
  <si>
    <t>Gloucester</t>
  </si>
  <si>
    <t>Gosport</t>
  </si>
  <si>
    <t>Gravesham</t>
  </si>
  <si>
    <t>Great Yarmouth</t>
  </si>
  <si>
    <t>Greater Manchester (Met County)</t>
  </si>
  <si>
    <t>Metropolitan County</t>
  </si>
  <si>
    <t>Greenwich</t>
  </si>
  <si>
    <t>Guildford</t>
  </si>
  <si>
    <t>Gwynedd</t>
  </si>
  <si>
    <t>Hackney</t>
  </si>
  <si>
    <t>Halton</t>
  </si>
  <si>
    <t>Hammersmith and Fulham</t>
  </si>
  <si>
    <t>Harborough</t>
  </si>
  <si>
    <t>Haringey</t>
  </si>
  <si>
    <t>Harlow</t>
  </si>
  <si>
    <t>Harrow</t>
  </si>
  <si>
    <t>Hart</t>
  </si>
  <si>
    <t>Hartlepool</t>
  </si>
  <si>
    <t>Hastings</t>
  </si>
  <si>
    <t>Havant</t>
  </si>
  <si>
    <t>Havering</t>
  </si>
  <si>
    <t>Herefordshire, County of</t>
  </si>
  <si>
    <t>Hertsmere</t>
  </si>
  <si>
    <t>High Peak</t>
  </si>
  <si>
    <t>Highland</t>
  </si>
  <si>
    <t>Hillingdon</t>
  </si>
  <si>
    <t>Hinckley and Bosworth</t>
  </si>
  <si>
    <t>Horsham</t>
  </si>
  <si>
    <t>Hounslow</t>
  </si>
  <si>
    <t>Huntingdonshire</t>
  </si>
  <si>
    <t>Hyndburn</t>
  </si>
  <si>
    <t>Inverclyde</t>
  </si>
  <si>
    <t>Ipswich</t>
  </si>
  <si>
    <t>Isle of Anglesey</t>
  </si>
  <si>
    <t>Isle of Wight</t>
  </si>
  <si>
    <t>Isles of Scilly</t>
  </si>
  <si>
    <t>Islington</t>
  </si>
  <si>
    <t>Kensington and Chelsea</t>
  </si>
  <si>
    <t>King's Lynn and West Norfolk</t>
  </si>
  <si>
    <t>Kingston upon Hull, City of</t>
  </si>
  <si>
    <t>Kingston upon Thames</t>
  </si>
  <si>
    <t>Kirklees</t>
  </si>
  <si>
    <t>Knowsley</t>
  </si>
  <si>
    <t>Lambeth</t>
  </si>
  <si>
    <t>Lancashire</t>
  </si>
  <si>
    <t>County</t>
  </si>
  <si>
    <t>Lancaster</t>
  </si>
  <si>
    <t>Leeds</t>
  </si>
  <si>
    <t>Leicester</t>
  </si>
  <si>
    <t>Lewes</t>
  </si>
  <si>
    <t>Lewisham</t>
  </si>
  <si>
    <t>Lichfield</t>
  </si>
  <si>
    <t>Lincoln</t>
  </si>
  <si>
    <t>Lisburn and Castlereagh</t>
  </si>
  <si>
    <t>Liverpool</t>
  </si>
  <si>
    <t>Luton</t>
  </si>
  <si>
    <t>Maidstone</t>
  </si>
  <si>
    <t>Maldon</t>
  </si>
  <si>
    <t>Malvern Hills</t>
  </si>
  <si>
    <t>Manchester</t>
  </si>
  <si>
    <t>Mansfield</t>
  </si>
  <si>
    <t>Medway</t>
  </si>
  <si>
    <t>Melton</t>
  </si>
  <si>
    <t>Merseyside (Met County)</t>
  </si>
  <si>
    <t>Merthyr Tydfil</t>
  </si>
  <si>
    <t>Merton</t>
  </si>
  <si>
    <t>Mid and East Antrim</t>
  </si>
  <si>
    <t>Mid Suffolk</t>
  </si>
  <si>
    <t>Mid Sussex</t>
  </si>
  <si>
    <t>Mid Ulster</t>
  </si>
  <si>
    <t>Middlesbrough</t>
  </si>
  <si>
    <t>Midlothian</t>
  </si>
  <si>
    <t>Milton Keynes</t>
  </si>
  <si>
    <t>Mole Valley</t>
  </si>
  <si>
    <t>Monmouthshire</t>
  </si>
  <si>
    <t>Moray</t>
  </si>
  <si>
    <t>Na h-Eileanan Siar</t>
  </si>
  <si>
    <t>Neath Port Talbot</t>
  </si>
  <si>
    <t>New Forest</t>
  </si>
  <si>
    <t>Newark and Sherwood</t>
  </si>
  <si>
    <t>Newcastle upon Tyne</t>
  </si>
  <si>
    <t>Newcastle-under-Lyme</t>
  </si>
  <si>
    <t>Newham</t>
  </si>
  <si>
    <t>Newport</t>
  </si>
  <si>
    <t>Newry, Mourne and Down</t>
  </si>
  <si>
    <t>North Ayrshire</t>
  </si>
  <si>
    <t>North Devon</t>
  </si>
  <si>
    <t>North East Derbyshire</t>
  </si>
  <si>
    <t>North East Lincolnshire</t>
  </si>
  <si>
    <t>North Hertfordshire</t>
  </si>
  <si>
    <t>North Kesteven</t>
  </si>
  <si>
    <t>North Lanarkshire</t>
  </si>
  <si>
    <t>North Lincolnshire</t>
  </si>
  <si>
    <t>North Norfolk</t>
  </si>
  <si>
    <t>North Northamptonshire</t>
  </si>
  <si>
    <t>North Somerset</t>
  </si>
  <si>
    <t>North Tyneside</t>
  </si>
  <si>
    <t>North Warwickshire</t>
  </si>
  <si>
    <t>North West Leicestershire</t>
  </si>
  <si>
    <t>North Yorkshire</t>
  </si>
  <si>
    <t>Northumberland</t>
  </si>
  <si>
    <t>Norwich</t>
  </si>
  <si>
    <t>Nottingham</t>
  </si>
  <si>
    <t>Nuneaton and Bedworth</t>
  </si>
  <si>
    <t>Oadby and Wigston</t>
  </si>
  <si>
    <t>Oldham</t>
  </si>
  <si>
    <t>Orkney Islands</t>
  </si>
  <si>
    <t>Oxford</t>
  </si>
  <si>
    <t>Pembrokeshire</t>
  </si>
  <si>
    <t>Pendle</t>
  </si>
  <si>
    <t>Perth and Kinross</t>
  </si>
  <si>
    <t>Peterborough</t>
  </si>
  <si>
    <t>Plymouth</t>
  </si>
  <si>
    <t>Portsmouth</t>
  </si>
  <si>
    <t>Powys</t>
  </si>
  <si>
    <t>Preston</t>
  </si>
  <si>
    <t>Reading</t>
  </si>
  <si>
    <t>Redbridge</t>
  </si>
  <si>
    <t>Redcar and Cleveland</t>
  </si>
  <si>
    <t>Redditch</t>
  </si>
  <si>
    <t>Reigate and Banstead</t>
  </si>
  <si>
    <t>Renfrewshire</t>
  </si>
  <si>
    <t>Rhondda Cynon Taf</t>
  </si>
  <si>
    <t>Ribble Valley</t>
  </si>
  <si>
    <t>Richmond upon Thames</t>
  </si>
  <si>
    <t>Rochdale</t>
  </si>
  <si>
    <t>Rochford</t>
  </si>
  <si>
    <t>Rossendale</t>
  </si>
  <si>
    <t>Rother</t>
  </si>
  <si>
    <t>Rotherham</t>
  </si>
  <si>
    <t>Rugby</t>
  </si>
  <si>
    <t>Runnymede</t>
  </si>
  <si>
    <t>Rushcliffe</t>
  </si>
  <si>
    <t>Rushmoor</t>
  </si>
  <si>
    <t>Rutland</t>
  </si>
  <si>
    <t>Salford</t>
  </si>
  <si>
    <t>Sandwell</t>
  </si>
  <si>
    <t>Scottish Borders</t>
  </si>
  <si>
    <t>Sefton</t>
  </si>
  <si>
    <t>Sevenoaks</t>
  </si>
  <si>
    <t>Sheffield</t>
  </si>
  <si>
    <t>Shetland Islands</t>
  </si>
  <si>
    <t>Shropshire</t>
  </si>
  <si>
    <t>Slough</t>
  </si>
  <si>
    <t>Solihull</t>
  </si>
  <si>
    <t>Somerset</t>
  </si>
  <si>
    <t>South Ayrshire</t>
  </si>
  <si>
    <t>South Cambridgeshire</t>
  </si>
  <si>
    <t>South Derbyshire</t>
  </si>
  <si>
    <t>South Gloucestershire</t>
  </si>
  <si>
    <t>South Hams</t>
  </si>
  <si>
    <t>South Holland</t>
  </si>
  <si>
    <t>South Kesteven</t>
  </si>
  <si>
    <t>South Lanarkshire</t>
  </si>
  <si>
    <t>South Norfolk</t>
  </si>
  <si>
    <t>South Oxfordshire</t>
  </si>
  <si>
    <t>South Ribble</t>
  </si>
  <si>
    <t>South Staffordshire</t>
  </si>
  <si>
    <t>South Tyneside</t>
  </si>
  <si>
    <t>South Yorkshire (Met County)</t>
  </si>
  <si>
    <t>Southampton</t>
  </si>
  <si>
    <t>Southend-on-Sea</t>
  </si>
  <si>
    <t>Southwark</t>
  </si>
  <si>
    <t>Spelthorne</t>
  </si>
  <si>
    <t>St Albans</t>
  </si>
  <si>
    <t>St. Helens</t>
  </si>
  <si>
    <t>Stafford</t>
  </si>
  <si>
    <t>Staffordshire Moorlands</t>
  </si>
  <si>
    <t>Stevenage</t>
  </si>
  <si>
    <t>Stirling</t>
  </si>
  <si>
    <t>Stockport</t>
  </si>
  <si>
    <t>Stockton-on-Tees</t>
  </si>
  <si>
    <t>Stoke-on-Trent</t>
  </si>
  <si>
    <t>Stratford-on-Avon</t>
  </si>
  <si>
    <t>Stroud</t>
  </si>
  <si>
    <t>Sunderland</t>
  </si>
  <si>
    <t>Surrey Heath</t>
  </si>
  <si>
    <t>Sutton</t>
  </si>
  <si>
    <t>Swale</t>
  </si>
  <si>
    <t>Swansea</t>
  </si>
  <si>
    <t>Swindon</t>
  </si>
  <si>
    <t>Tameside</t>
  </si>
  <si>
    <t>Tamworth</t>
  </si>
  <si>
    <t>Tandridge</t>
  </si>
  <si>
    <t>Teignbridge</t>
  </si>
  <si>
    <t>Telford and Wrekin</t>
  </si>
  <si>
    <t>Tendring</t>
  </si>
  <si>
    <t>Test Valley</t>
  </si>
  <si>
    <t>Tewkesbury</t>
  </si>
  <si>
    <t>Thanet</t>
  </si>
  <si>
    <t>Three Rivers</t>
  </si>
  <si>
    <t>Thurrock</t>
  </si>
  <si>
    <t>Tonbridge and Malling</t>
  </si>
  <si>
    <t>Torbay</t>
  </si>
  <si>
    <t>Torfaen</t>
  </si>
  <si>
    <t>Torridge</t>
  </si>
  <si>
    <t>Tower Hamlets</t>
  </si>
  <si>
    <t>Trafford</t>
  </si>
  <si>
    <t>Tunbridge Wells</t>
  </si>
  <si>
    <t>Tyne and Wear (Met County)</t>
  </si>
  <si>
    <t>Uttlesford</t>
  </si>
  <si>
    <t>Vale of Glamorgan</t>
  </si>
  <si>
    <t>Vale of White Horse</t>
  </si>
  <si>
    <t>Wakefield</t>
  </si>
  <si>
    <t>Walsall</t>
  </si>
  <si>
    <t>Waltham Forest</t>
  </si>
  <si>
    <t>Wandsworth</t>
  </si>
  <si>
    <t>Warrington</t>
  </si>
  <si>
    <t>Warwick</t>
  </si>
  <si>
    <t>Watford</t>
  </si>
  <si>
    <t>Waverley</t>
  </si>
  <si>
    <t>Wealden</t>
  </si>
  <si>
    <t>Welwyn Hatfield</t>
  </si>
  <si>
    <t>West Berkshire</t>
  </si>
  <si>
    <t>West Devon</t>
  </si>
  <si>
    <t>West Dunbartonshire</t>
  </si>
  <si>
    <t>West Lancashire</t>
  </si>
  <si>
    <t>West Lindsey</t>
  </si>
  <si>
    <t>West Lothian</t>
  </si>
  <si>
    <t>West Midlands (Met County)</t>
  </si>
  <si>
    <t>West Northamptonshire</t>
  </si>
  <si>
    <t>West Oxfordshire</t>
  </si>
  <si>
    <t>West Suffolk</t>
  </si>
  <si>
    <t>West Yorkshire (Met County)</t>
  </si>
  <si>
    <t>Westminster</t>
  </si>
  <si>
    <t>Westmorland and Furness</t>
  </si>
  <si>
    <t>Wigan</t>
  </si>
  <si>
    <t>Wiltshire</t>
  </si>
  <si>
    <t>Winchester</t>
  </si>
  <si>
    <t>Windsor and Maidenhead</t>
  </si>
  <si>
    <t>Wirral</t>
  </si>
  <si>
    <t>Woking</t>
  </si>
  <si>
    <t>Wokingham</t>
  </si>
  <si>
    <t>Wolverhampton</t>
  </si>
  <si>
    <t>Worcester</t>
  </si>
  <si>
    <t>Worthing</t>
  </si>
  <si>
    <t>Wrexham</t>
  </si>
  <si>
    <t>Wychavon</t>
  </si>
  <si>
    <t>Wyre</t>
  </si>
  <si>
    <t>Wyre Forest</t>
  </si>
  <si>
    <t>York</t>
  </si>
  <si>
    <t>Crown Completeness Calculator</t>
  </si>
  <si>
    <t>Crown Shapes</t>
  </si>
  <si>
    <t>Spreadsheet to calculate crown completeness for Step 7</t>
  </si>
  <si>
    <t>Enter data in metres to at least one decimal place.</t>
  </si>
  <si>
    <t>Crown completeness is calculated automatically.</t>
  </si>
  <si>
    <t>In addition to the height and width reductions account for here, practitioners must remember to consider additional voids in the crown, assessed as a percentage of the whole.</t>
  </si>
  <si>
    <t>MEASUREMENTS</t>
  </si>
  <si>
    <t xml:space="preserve">Actual tree height (m) </t>
  </si>
  <si>
    <t xml:space="preserve">Expected tree height (m) </t>
  </si>
  <si>
    <t>Actual crown shape</t>
  </si>
  <si>
    <t>Sphere (globular, rounded)</t>
  </si>
  <si>
    <t>Expected crown shape</t>
  </si>
  <si>
    <t xml:space="preserve">Actual height to crown base (m) </t>
  </si>
  <si>
    <t xml:space="preserve">Expected height to crown base (m) </t>
  </si>
  <si>
    <t>N</t>
  </si>
  <si>
    <t>E</t>
  </si>
  <si>
    <t>S</t>
  </si>
  <si>
    <t>W</t>
  </si>
  <si>
    <t xml:space="preserve">Actual crown radius (m) </t>
  </si>
  <si>
    <t>Expected crown radius (m)</t>
  </si>
  <si>
    <t>Additional voids in the crown (%)</t>
  </si>
  <si>
    <t>CROWN COMPLETENESS (%)</t>
  </si>
  <si>
    <t>CAVAT Full method flowchart</t>
  </si>
  <si>
    <t>CAVAT Full method Crib Sheet</t>
  </si>
  <si>
    <t>ACKNOWLEDGMENTS</t>
  </si>
  <si>
    <t>Worksheet created by Phillip Handley and Hannah Walker based upon an original by Alexandra Sleet.</t>
  </si>
  <si>
    <t xml:space="preserve">Thanks also to the current and past serving members of the CAVAT Group and all those who have supported the development and update of CAVAT. </t>
  </si>
  <si>
    <t>LIFE EXPECTANCY FACTOR</t>
  </si>
  <si>
    <t>QUICK STEM FACTOR</t>
  </si>
  <si>
    <t>PRIMARY STRUCTURE COMPLETENESS</t>
  </si>
  <si>
    <t>PRIMARY STRUCTURE QUALITY</t>
  </si>
  <si>
    <t>CROWN COMPLETENESS</t>
  </si>
  <si>
    <t>CROWN AND CANOPY QUALITY</t>
  </si>
  <si>
    <t>CANOPY COMPLETENESS</t>
  </si>
  <si>
    <t>Factor</t>
  </si>
  <si>
    <t>DBH Category</t>
  </si>
  <si>
    <t>Mid-point value</t>
  </si>
  <si>
    <t>Input</t>
  </si>
  <si>
    <t>Shape</t>
  </si>
  <si>
    <t>Equation</t>
  </si>
  <si>
    <t>&lt;6</t>
  </si>
  <si>
    <t>Hemisphere (half-rounded)</t>
  </si>
  <si>
    <t>40 - &lt;80 years</t>
  </si>
  <si>
    <t>6 - &lt;9</t>
  </si>
  <si>
    <t>Cone (triangular)</t>
  </si>
  <si>
    <t>61-80%</t>
  </si>
  <si>
    <t>20 - &lt;40 years</t>
  </si>
  <si>
    <t>9 - &lt;12</t>
  </si>
  <si>
    <t xml:space="preserve">26-50% </t>
  </si>
  <si>
    <t>Fair</t>
  </si>
  <si>
    <t>Cylinder (columnar)</t>
  </si>
  <si>
    <t>41-60%</t>
  </si>
  <si>
    <t>10 - &lt;20 years</t>
  </si>
  <si>
    <t>12 - &lt;15</t>
  </si>
  <si>
    <t>Poor</t>
  </si>
  <si>
    <t>21-40%</t>
  </si>
  <si>
    <t>5 - &lt;10 years</t>
  </si>
  <si>
    <t>15 - &lt;20</t>
  </si>
  <si>
    <t>Ellipsoid (rounded, egg-shaped)</t>
  </si>
  <si>
    <t>1-20%</t>
  </si>
  <si>
    <t>&lt;5 years</t>
  </si>
  <si>
    <t>20 - &lt;25</t>
  </si>
  <si>
    <t>Dead</t>
  </si>
  <si>
    <t>30 - &lt;40</t>
  </si>
  <si>
    <t>40 - &lt;50</t>
  </si>
  <si>
    <t>50 - &lt;60</t>
  </si>
  <si>
    <t>60 - &lt;70</t>
  </si>
  <si>
    <t>70 - &lt;85</t>
  </si>
  <si>
    <t>85 - &lt;100</t>
  </si>
  <si>
    <t>100 - &lt;115</t>
  </si>
  <si>
    <t>115 - &lt;130</t>
  </si>
  <si>
    <t>&gt;130</t>
  </si>
  <si>
    <t>2/3*Pi*r1*r2*h</t>
  </si>
  <si>
    <t>1/3*Pi*r1*r2*h</t>
  </si>
  <si>
    <t>Pi*r1*r2*h</t>
  </si>
  <si>
    <t>4/3*Pi*r1*r2*h/2</t>
  </si>
  <si>
    <t>Expected crown volume (m³)</t>
  </si>
  <si>
    <t>Actual crown volume (m³)</t>
  </si>
  <si>
    <t>Cambridgeshire</t>
  </si>
  <si>
    <t>Derbyshire</t>
  </si>
  <si>
    <t>Devon</t>
  </si>
  <si>
    <t>East Sussex</t>
  </si>
  <si>
    <t>Essex</t>
  </si>
  <si>
    <t>Gloucestershire</t>
  </si>
  <si>
    <t>Hampshire</t>
  </si>
  <si>
    <t>Hertfordshire</t>
  </si>
  <si>
    <t>Kent</t>
  </si>
  <si>
    <t>Leicestershire</t>
  </si>
  <si>
    <t>Lincolnshire</t>
  </si>
  <si>
    <t>Norfolk</t>
  </si>
  <si>
    <t>Nottinghamshire</t>
  </si>
  <si>
    <t>Oxfordshire</t>
  </si>
  <si>
    <t>Staffordshire</t>
  </si>
  <si>
    <t>Suffolk</t>
  </si>
  <si>
    <t>Surrey</t>
  </si>
  <si>
    <t>Warwickshire</t>
  </si>
  <si>
    <t>West Sussex</t>
  </si>
  <si>
    <t>Worcestershire</t>
  </si>
  <si>
    <t>People per ha (2024)</t>
  </si>
  <si>
    <t>Council Area</t>
  </si>
  <si>
    <t>Local Government District</t>
  </si>
  <si>
    <t>CTI Factor (%):</t>
  </si>
  <si>
    <t>Select local authority: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</si>
</sst>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Red]\-&quot;£&quot;#,##0"/>
    <numFmt numFmtId="7" formatCode="&quot;£&quot;#,##0.00;\-&quot;£&quot;#,##0.00"/>
    <numFmt numFmtId="8" formatCode="&quot;£&quot;#,##0.00;[Red]\-&quot;£&quot;#,##0.00"/>
    <numFmt numFmtId="164" formatCode="&quot;£&quot;#,##0.00"/>
    <numFmt numFmtId="165" formatCode="&quot;£&quot;#,##0"/>
    <numFmt numFmtId="166" formatCode="&quot;£ &quot;#,##0"/>
    <numFmt numFmtId="167" formatCode="#,##0.00_ ;[Red]\-#,##0.00\ "/>
    <numFmt numFmtId="168" formatCode="0.0"/>
    <numFmt numFmtId="169" formatCode="0&quot;%&quot;"/>
    <numFmt numFmtId="170" formatCode="#,##0.0"/>
  </numFmts>
  <fonts count="56" x14ac:knownFonts="1">
    <font>
      <sz val="10"/>
      <name val="Arial"/>
    </font>
    <font>
      <sz val="11"/>
      <color theme="1"/>
      <name val="Calibri"/>
      <family val="2"/>
      <scheme val="minor"/>
    </font>
    <font>
      <sz val="10"/>
      <name val="Arial"/>
      <family val="2"/>
    </font>
    <font>
      <b/>
      <sz val="14"/>
      <name val="Arial"/>
      <family val="2"/>
    </font>
    <font>
      <sz val="12"/>
      <name val="Arial"/>
      <family val="2"/>
    </font>
    <font>
      <b/>
      <u/>
      <sz val="12"/>
      <name val="Arial"/>
      <family val="2"/>
    </font>
    <font>
      <b/>
      <sz val="12"/>
      <color rgb="FFFF0000"/>
      <name val="Arial"/>
      <family val="2"/>
    </font>
    <font>
      <sz val="10"/>
      <name val="Arial"/>
      <family val="2"/>
    </font>
    <font>
      <sz val="18"/>
      <name val="Arial"/>
      <family val="2"/>
    </font>
    <font>
      <b/>
      <sz val="18"/>
      <name val="Verdana"/>
      <family val="2"/>
    </font>
    <font>
      <sz val="18"/>
      <name val="Verdana"/>
      <family val="2"/>
    </font>
    <font>
      <sz val="16"/>
      <name val="Verdana"/>
      <family val="2"/>
    </font>
    <font>
      <sz val="10"/>
      <name val="Verdana"/>
      <family val="2"/>
    </font>
    <font>
      <b/>
      <sz val="16"/>
      <name val="Verdana"/>
      <family val="2"/>
    </font>
    <font>
      <i/>
      <sz val="14"/>
      <color rgb="FFFF0000"/>
      <name val="Verdana"/>
      <family val="2"/>
    </font>
    <font>
      <sz val="14"/>
      <name val="Verdana"/>
      <family val="2"/>
    </font>
    <font>
      <sz val="12"/>
      <name val="Verdana"/>
      <family val="2"/>
    </font>
    <font>
      <b/>
      <sz val="12"/>
      <name val="Verdana"/>
      <family val="2"/>
    </font>
    <font>
      <sz val="12"/>
      <color theme="0"/>
      <name val="Verdana"/>
      <family val="2"/>
    </font>
    <font>
      <sz val="11"/>
      <name val="Verdana"/>
      <family val="2"/>
    </font>
    <font>
      <i/>
      <sz val="12"/>
      <color rgb="FFFF0000"/>
      <name val="Verdana"/>
      <family val="2"/>
    </font>
    <font>
      <u/>
      <sz val="10"/>
      <color theme="10"/>
      <name val="Arial"/>
      <family val="2"/>
    </font>
    <font>
      <u/>
      <sz val="12"/>
      <color theme="10"/>
      <name val="Verdana"/>
      <family val="2"/>
    </font>
    <font>
      <sz val="24"/>
      <name val="Verdana"/>
      <family val="2"/>
    </font>
    <font>
      <sz val="16"/>
      <color theme="1"/>
      <name val="Verdana"/>
      <family val="2"/>
    </font>
    <font>
      <sz val="12"/>
      <color theme="1"/>
      <name val="Verdana"/>
      <family val="2"/>
    </font>
    <font>
      <i/>
      <sz val="12"/>
      <name val="Verdana"/>
      <family val="2"/>
    </font>
    <font>
      <sz val="12"/>
      <color theme="0"/>
      <name val="Arial"/>
      <family val="2"/>
    </font>
    <font>
      <sz val="28"/>
      <name val="Verdana"/>
      <family val="2"/>
    </font>
    <font>
      <i/>
      <sz val="14"/>
      <name val="Verdana"/>
      <family val="2"/>
    </font>
    <font>
      <u/>
      <sz val="14"/>
      <name val="Verdana"/>
      <family val="2"/>
    </font>
    <font>
      <u/>
      <sz val="12"/>
      <name val="Verdana"/>
      <family val="2"/>
    </font>
    <font>
      <sz val="10"/>
      <color theme="0"/>
      <name val="Arial"/>
      <family val="2"/>
    </font>
    <font>
      <b/>
      <sz val="14"/>
      <name val="Verdana"/>
      <family val="2"/>
    </font>
    <font>
      <sz val="16"/>
      <color theme="0"/>
      <name val="Verdana"/>
      <family val="2"/>
    </font>
    <font>
      <sz val="28"/>
      <color theme="0"/>
      <name val="Verdana"/>
      <family val="2"/>
    </font>
    <font>
      <b/>
      <sz val="16"/>
      <color theme="0"/>
      <name val="Verdana"/>
      <family val="2"/>
    </font>
    <font>
      <b/>
      <sz val="10"/>
      <color theme="0"/>
      <name val="Arial"/>
      <family val="2"/>
    </font>
    <font>
      <b/>
      <sz val="12"/>
      <color theme="0"/>
      <name val="Arial"/>
      <family val="2"/>
    </font>
    <font>
      <b/>
      <sz val="14"/>
      <color theme="0"/>
      <name val="Verdana"/>
      <family val="2"/>
    </font>
    <font>
      <sz val="18"/>
      <color theme="0"/>
      <name val="Verdana"/>
      <family val="2"/>
    </font>
    <font>
      <i/>
      <sz val="11"/>
      <name val="Verdana"/>
      <family val="2"/>
    </font>
    <font>
      <b/>
      <sz val="11"/>
      <name val="Verdana"/>
      <family val="2"/>
    </font>
    <font>
      <sz val="11"/>
      <name val="Arial"/>
      <family val="2"/>
    </font>
    <font>
      <sz val="26"/>
      <color theme="0"/>
      <name val="Verdana"/>
      <family val="2"/>
    </font>
    <font>
      <sz val="12"/>
      <color rgb="FF000000"/>
      <name val="Verdana"/>
      <family val="2"/>
    </font>
    <font>
      <u/>
      <sz val="12"/>
      <color rgb="FF0000FF"/>
      <name val="Verdana"/>
      <family val="2"/>
    </font>
    <font>
      <b/>
      <sz val="12"/>
      <color theme="0"/>
      <name val="Verdana"/>
      <family val="2"/>
    </font>
    <font>
      <sz val="12"/>
      <color rgb="FFD4D1CF"/>
      <name val="Verdana"/>
      <family val="2"/>
    </font>
    <font>
      <sz val="24"/>
      <color theme="0"/>
      <name val="Verdana"/>
      <family val="2"/>
    </font>
    <font>
      <sz val="10"/>
      <color theme="1"/>
      <name val="Arial"/>
      <family val="2"/>
    </font>
    <font>
      <sz val="12"/>
      <color theme="1"/>
      <name val="Arial"/>
      <family val="2"/>
    </font>
    <font>
      <b/>
      <sz val="12"/>
      <color theme="1"/>
      <name val="Arial"/>
      <family val="2"/>
    </font>
    <font>
      <sz val="11"/>
      <color theme="1"/>
      <name val="Verdana"/>
      <family val="2"/>
    </font>
    <font>
      <b/>
      <sz val="13"/>
      <name val="Verdana"/>
      <family val="2"/>
    </font>
    <font>
      <sz val="14"/>
      <color theme="9" tint="-0.499984740745262"/>
      <name val="Verdana"/>
      <family val="2"/>
    </font>
  </fonts>
  <fills count="13">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4.9989318521683403E-2"/>
        <bgColor indexed="64"/>
      </patternFill>
    </fill>
    <fill>
      <patternFill patternType="solid">
        <fgColor rgb="FF2A7380"/>
        <bgColor indexed="64"/>
      </patternFill>
    </fill>
    <fill>
      <patternFill patternType="solid">
        <fgColor rgb="FF27948F"/>
        <bgColor indexed="64"/>
      </patternFill>
    </fill>
    <fill>
      <patternFill patternType="solid">
        <fgColor rgb="FF2FA367"/>
        <bgColor indexed="64"/>
      </patternFill>
    </fill>
    <fill>
      <patternFill patternType="solid">
        <fgColor rgb="FF6FB051"/>
        <bgColor indexed="64"/>
      </patternFill>
    </fill>
    <fill>
      <patternFill patternType="solid">
        <fgColor rgb="FF268060"/>
        <bgColor indexed="64"/>
      </patternFill>
    </fill>
    <fill>
      <patternFill patternType="solid">
        <fgColor rgb="FFF2F1F0"/>
        <bgColor indexed="64"/>
      </patternFill>
    </fill>
    <fill>
      <patternFill patternType="solid">
        <fgColor rgb="FFD4D1CF"/>
        <bgColor indexed="64"/>
      </patternFill>
    </fill>
    <fill>
      <patternFill patternType="solid">
        <fgColor theme="0" tint="-0.14999847407452621"/>
        <bgColor indexed="64"/>
      </patternFill>
    </fill>
  </fills>
  <borders count="87">
    <border>
      <left/>
      <right/>
      <top/>
      <bottom/>
      <diagonal/>
    </border>
    <border>
      <left/>
      <right style="medium">
        <color indexed="64"/>
      </right>
      <top/>
      <bottom/>
      <diagonal/>
    </border>
    <border>
      <left style="medium">
        <color indexed="64"/>
      </left>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right style="medium">
        <color theme="0"/>
      </right>
      <top/>
      <bottom/>
      <diagonal/>
    </border>
    <border>
      <left/>
      <right/>
      <top/>
      <bottom style="medium">
        <color theme="0"/>
      </bottom>
      <diagonal/>
    </border>
    <border>
      <left/>
      <right style="medium">
        <color theme="0"/>
      </right>
      <top/>
      <bottom style="medium">
        <color theme="0"/>
      </bottom>
      <diagonal/>
    </border>
    <border>
      <left/>
      <right style="thick">
        <color theme="0"/>
      </right>
      <top style="thick">
        <color theme="0"/>
      </top>
      <bottom/>
      <diagonal/>
    </border>
    <border>
      <left style="thick">
        <color theme="0"/>
      </left>
      <right style="thick">
        <color theme="0"/>
      </right>
      <top style="thick">
        <color theme="0"/>
      </top>
      <bottom/>
      <diagonal/>
    </border>
    <border>
      <left/>
      <right/>
      <top/>
      <bottom style="thick">
        <color rgb="FFF2F1F0"/>
      </bottom>
      <diagonal/>
    </border>
    <border>
      <left style="thick">
        <color theme="0"/>
      </left>
      <right/>
      <top style="thick">
        <color theme="0"/>
      </top>
      <bottom/>
      <diagonal/>
    </border>
    <border>
      <left/>
      <right/>
      <top style="thick">
        <color theme="0"/>
      </top>
      <bottom/>
      <diagonal/>
    </border>
    <border>
      <left style="thick">
        <color theme="0"/>
      </left>
      <right style="thick">
        <color theme="0"/>
      </right>
      <top style="thick">
        <color theme="0"/>
      </top>
      <bottom style="thick">
        <color theme="0"/>
      </bottom>
      <diagonal/>
    </border>
    <border>
      <left style="thick">
        <color theme="0"/>
      </left>
      <right style="thick">
        <color theme="0"/>
      </right>
      <top/>
      <bottom/>
      <diagonal/>
    </border>
    <border>
      <left style="thick">
        <color theme="0"/>
      </left>
      <right style="thick">
        <color theme="0"/>
      </right>
      <top/>
      <bottom style="thick">
        <color theme="0"/>
      </bottom>
      <diagonal/>
    </border>
    <border>
      <left style="thick">
        <color theme="0"/>
      </left>
      <right/>
      <top style="thick">
        <color theme="0"/>
      </top>
      <bottom style="thick">
        <color theme="0"/>
      </bottom>
      <diagonal/>
    </border>
    <border>
      <left/>
      <right style="thick">
        <color theme="0"/>
      </right>
      <top style="thick">
        <color theme="0"/>
      </top>
      <bottom style="thick">
        <color theme="0"/>
      </bottom>
      <diagonal/>
    </border>
    <border>
      <left style="thick">
        <color theme="0"/>
      </left>
      <right/>
      <top/>
      <bottom/>
      <diagonal/>
    </border>
    <border>
      <left/>
      <right style="thick">
        <color theme="0"/>
      </right>
      <top/>
      <bottom/>
      <diagonal/>
    </border>
    <border>
      <left style="thick">
        <color theme="0"/>
      </left>
      <right/>
      <top/>
      <bottom style="thick">
        <color theme="0"/>
      </bottom>
      <diagonal/>
    </border>
    <border>
      <left/>
      <right/>
      <top/>
      <bottom style="thick">
        <color theme="0"/>
      </bottom>
      <diagonal/>
    </border>
    <border>
      <left/>
      <right style="thick">
        <color theme="0"/>
      </right>
      <top/>
      <bottom style="thick">
        <color theme="0"/>
      </bottom>
      <diagonal/>
    </border>
    <border>
      <left style="thick">
        <color theme="0"/>
      </left>
      <right/>
      <top/>
      <bottom style="thick">
        <color rgb="FFF2F1F0"/>
      </bottom>
      <diagonal/>
    </border>
    <border>
      <left style="thick">
        <color theme="0"/>
      </left>
      <right/>
      <top style="thick">
        <color rgb="FFF2F1F0"/>
      </top>
      <bottom/>
      <diagonal/>
    </border>
    <border>
      <left/>
      <right/>
      <top style="thick">
        <color rgb="FFF2F1F0"/>
      </top>
      <bottom/>
      <diagonal/>
    </border>
    <border>
      <left/>
      <right/>
      <top style="thick">
        <color theme="0"/>
      </top>
      <bottom style="thick">
        <color theme="0"/>
      </bottom>
      <diagonal/>
    </border>
    <border>
      <left/>
      <right/>
      <top style="thick">
        <color rgb="FFE2E2E2"/>
      </top>
      <bottom/>
      <diagonal/>
    </border>
    <border>
      <left style="medium">
        <color rgb="FFE2E2E2"/>
      </left>
      <right style="medium">
        <color rgb="FFE2E2E2"/>
      </right>
      <top style="medium">
        <color rgb="FFE2E2E2"/>
      </top>
      <bottom style="medium">
        <color rgb="FFE2E2E2"/>
      </bottom>
      <diagonal/>
    </border>
    <border>
      <left/>
      <right style="thick">
        <color rgb="FFE2E2E2"/>
      </right>
      <top style="thick">
        <color rgb="FFE2E2E2"/>
      </top>
      <bottom/>
      <diagonal/>
    </border>
    <border>
      <left style="medium">
        <color rgb="FFE2E2E2"/>
      </left>
      <right style="medium">
        <color rgb="FFE2E2E2"/>
      </right>
      <top style="medium">
        <color rgb="FFE2E2E2"/>
      </top>
      <bottom/>
      <diagonal/>
    </border>
    <border>
      <left style="medium">
        <color rgb="FFE2E2E2"/>
      </left>
      <right style="medium">
        <color rgb="FFE2E2E2"/>
      </right>
      <top/>
      <bottom style="medium">
        <color rgb="FFE2E2E2"/>
      </bottom>
      <diagonal/>
    </border>
    <border>
      <left style="medium">
        <color rgb="FFE2E2E2"/>
      </left>
      <right style="thin">
        <color indexed="64"/>
      </right>
      <top style="medium">
        <color rgb="FFE2E2E2"/>
      </top>
      <bottom/>
      <diagonal/>
    </border>
    <border>
      <left style="thin">
        <color indexed="64"/>
      </left>
      <right style="medium">
        <color rgb="FFE2E2E2"/>
      </right>
      <top style="medium">
        <color rgb="FFE2E2E2"/>
      </top>
      <bottom/>
      <diagonal/>
    </border>
    <border>
      <left style="medium">
        <color rgb="FFE2E2E2"/>
      </left>
      <right style="thin">
        <color indexed="64"/>
      </right>
      <top/>
      <bottom style="medium">
        <color rgb="FFE2E2E2"/>
      </bottom>
      <diagonal/>
    </border>
    <border>
      <left style="thin">
        <color indexed="64"/>
      </left>
      <right style="medium">
        <color rgb="FFE2E2E2"/>
      </right>
      <top/>
      <bottom style="medium">
        <color rgb="FFE2E2E2"/>
      </bottom>
      <diagonal/>
    </border>
    <border>
      <left style="medium">
        <color rgb="FFE2E2E2"/>
      </left>
      <right/>
      <top style="medium">
        <color rgb="FFE2E2E2"/>
      </top>
      <bottom/>
      <diagonal/>
    </border>
    <border>
      <left/>
      <right style="medium">
        <color rgb="FFE2E2E2"/>
      </right>
      <top style="medium">
        <color rgb="FFE2E2E2"/>
      </top>
      <bottom/>
      <diagonal/>
    </border>
    <border>
      <left style="medium">
        <color rgb="FFE2E2E2"/>
      </left>
      <right/>
      <top/>
      <bottom style="medium">
        <color rgb="FFE2E2E2"/>
      </bottom>
      <diagonal/>
    </border>
    <border>
      <left/>
      <right style="medium">
        <color rgb="FFE2E2E2"/>
      </right>
      <top/>
      <bottom style="medium">
        <color rgb="FFE2E2E2"/>
      </bottom>
      <diagonal/>
    </border>
    <border>
      <left/>
      <right style="medium">
        <color rgb="FFE2E2E2"/>
      </right>
      <top style="medium">
        <color rgb="FFE2E2E2"/>
      </top>
      <bottom style="medium">
        <color rgb="FFE2E2E2"/>
      </bottom>
      <diagonal/>
    </border>
    <border>
      <left style="medium">
        <color rgb="FFE2E2E2"/>
      </left>
      <right/>
      <top style="medium">
        <color rgb="FFE2E2E2"/>
      </top>
      <bottom style="medium">
        <color rgb="FFE2E2E2"/>
      </bottom>
      <diagonal/>
    </border>
    <border>
      <left/>
      <right/>
      <top style="medium">
        <color rgb="FFE2E2E2"/>
      </top>
      <bottom style="medium">
        <color rgb="FFE2E2E2"/>
      </bottom>
      <diagonal/>
    </border>
    <border>
      <left/>
      <right style="thick">
        <color rgb="FFE2E2E2"/>
      </right>
      <top/>
      <bottom/>
      <diagonal/>
    </border>
    <border>
      <left style="medium">
        <color rgb="FFE2E2E2"/>
      </left>
      <right style="medium">
        <color rgb="FFE2E2E2"/>
      </right>
      <top style="medium">
        <color rgb="FFE2E2E2"/>
      </top>
      <bottom style="hair">
        <color indexed="64"/>
      </bottom>
      <diagonal/>
    </border>
    <border>
      <left style="medium">
        <color rgb="FFE2E2E2"/>
      </left>
      <right style="medium">
        <color rgb="FFE2E2E2"/>
      </right>
      <top style="hair">
        <color indexed="64"/>
      </top>
      <bottom style="hair">
        <color indexed="64"/>
      </bottom>
      <diagonal/>
    </border>
    <border>
      <left style="medium">
        <color rgb="FFE2E2E2"/>
      </left>
      <right style="medium">
        <color rgb="FFE2E2E2"/>
      </right>
      <top style="hair">
        <color indexed="64"/>
      </top>
      <bottom style="medium">
        <color rgb="FFE2E2E2"/>
      </bottom>
      <diagonal/>
    </border>
    <border>
      <left style="medium">
        <color rgb="FFE2E2E2"/>
      </left>
      <right/>
      <top style="medium">
        <color rgb="FFE2E2E2"/>
      </top>
      <bottom style="hair">
        <color indexed="64"/>
      </bottom>
      <diagonal/>
    </border>
    <border>
      <left/>
      <right style="medium">
        <color rgb="FFE2E2E2"/>
      </right>
      <top style="medium">
        <color rgb="FFE2E2E2"/>
      </top>
      <bottom style="hair">
        <color indexed="64"/>
      </bottom>
      <diagonal/>
    </border>
    <border>
      <left style="medium">
        <color rgb="FFE2E2E2"/>
      </left>
      <right/>
      <top style="hair">
        <color indexed="64"/>
      </top>
      <bottom style="hair">
        <color indexed="64"/>
      </bottom>
      <diagonal/>
    </border>
    <border>
      <left/>
      <right style="medium">
        <color rgb="FFE2E2E2"/>
      </right>
      <top style="hair">
        <color indexed="64"/>
      </top>
      <bottom style="hair">
        <color indexed="64"/>
      </bottom>
      <diagonal/>
    </border>
    <border>
      <left style="medium">
        <color rgb="FFE2E2E2"/>
      </left>
      <right/>
      <top style="hair">
        <color indexed="64"/>
      </top>
      <bottom style="medium">
        <color rgb="FFE2E2E2"/>
      </bottom>
      <diagonal/>
    </border>
    <border>
      <left/>
      <right style="medium">
        <color rgb="FFE2E2E2"/>
      </right>
      <top style="hair">
        <color indexed="64"/>
      </top>
      <bottom style="medium">
        <color rgb="FFE2E2E2"/>
      </bottom>
      <diagonal/>
    </border>
    <border>
      <left style="thick">
        <color rgb="FFF2F1F0"/>
      </left>
      <right style="thick">
        <color rgb="FFF2F1F0"/>
      </right>
      <top style="thick">
        <color rgb="FFF2F1F0"/>
      </top>
      <bottom style="thick">
        <color rgb="FFF2F1F0"/>
      </bottom>
      <diagonal/>
    </border>
    <border>
      <left style="thick">
        <color rgb="FFF2F1F0"/>
      </left>
      <right style="thick">
        <color rgb="FFF2F1F0"/>
      </right>
      <top style="thick">
        <color rgb="FFF2F1F0"/>
      </top>
      <bottom style="hair">
        <color indexed="64"/>
      </bottom>
      <diagonal/>
    </border>
    <border>
      <left style="thick">
        <color rgb="FFF2F1F0"/>
      </left>
      <right style="thick">
        <color rgb="FFF2F1F0"/>
      </right>
      <top style="hair">
        <color indexed="64"/>
      </top>
      <bottom style="hair">
        <color indexed="64"/>
      </bottom>
      <diagonal/>
    </border>
    <border>
      <left style="thick">
        <color rgb="FFF2F1F0"/>
      </left>
      <right style="thick">
        <color rgb="FFF2F1F0"/>
      </right>
      <top style="hair">
        <color indexed="64"/>
      </top>
      <bottom style="thick">
        <color rgb="FFF2F1F0"/>
      </bottom>
      <diagonal/>
    </border>
    <border>
      <left style="thick">
        <color rgb="FFF2F1F0"/>
      </left>
      <right/>
      <top style="thick">
        <color rgb="FFF2F1F0"/>
      </top>
      <bottom style="hair">
        <color indexed="64"/>
      </bottom>
      <diagonal/>
    </border>
    <border>
      <left/>
      <right style="thick">
        <color rgb="FFF2F1F0"/>
      </right>
      <top style="thick">
        <color rgb="FFF2F1F0"/>
      </top>
      <bottom style="hair">
        <color indexed="64"/>
      </bottom>
      <diagonal/>
    </border>
    <border>
      <left style="thick">
        <color rgb="FFF2F1F0"/>
      </left>
      <right/>
      <top style="hair">
        <color indexed="64"/>
      </top>
      <bottom style="hair">
        <color indexed="64"/>
      </bottom>
      <diagonal/>
    </border>
    <border>
      <left/>
      <right style="thick">
        <color rgb="FFF2F1F0"/>
      </right>
      <top style="hair">
        <color indexed="64"/>
      </top>
      <bottom style="hair">
        <color indexed="64"/>
      </bottom>
      <diagonal/>
    </border>
    <border>
      <left style="thick">
        <color rgb="FFF2F1F0"/>
      </left>
      <right/>
      <top style="hair">
        <color indexed="64"/>
      </top>
      <bottom style="thick">
        <color rgb="FFF2F1F0"/>
      </bottom>
      <diagonal/>
    </border>
    <border>
      <left/>
      <right style="thick">
        <color rgb="FFF2F1F0"/>
      </right>
      <top style="hair">
        <color indexed="64"/>
      </top>
      <bottom style="thick">
        <color rgb="FFF2F1F0"/>
      </bottom>
      <diagonal/>
    </border>
    <border>
      <left style="thick">
        <color rgb="FFF2F1F0"/>
      </left>
      <right style="thick">
        <color rgb="FFF2F1F0"/>
      </right>
      <top style="thick">
        <color rgb="FFF2F1F0"/>
      </top>
      <bottom/>
      <diagonal/>
    </border>
    <border>
      <left style="thick">
        <color rgb="FFF2F1F0"/>
      </left>
      <right style="thick">
        <color rgb="FFF2F1F0"/>
      </right>
      <top/>
      <bottom style="thick">
        <color rgb="FFF2F1F0"/>
      </bottom>
      <diagonal/>
    </border>
    <border>
      <left style="thick">
        <color rgb="FFF2F1F0"/>
      </left>
      <right/>
      <top/>
      <bottom style="thick">
        <color rgb="FFF2F1F0"/>
      </bottom>
      <diagonal/>
    </border>
    <border>
      <left/>
      <right style="thick">
        <color rgb="FFF2F1F0"/>
      </right>
      <top/>
      <bottom style="thick">
        <color rgb="FFF2F1F0"/>
      </bottom>
      <diagonal/>
    </border>
    <border>
      <left/>
      <right style="thick">
        <color rgb="FFF2F1F0"/>
      </right>
      <top style="thick">
        <color rgb="FFF2F1F0"/>
      </top>
      <bottom style="thick">
        <color rgb="FFF2F1F0"/>
      </bottom>
      <diagonal/>
    </border>
    <border>
      <left style="thick">
        <color rgb="FFF2F1F0"/>
      </left>
      <right style="thick">
        <color rgb="FFF2F1F0"/>
      </right>
      <top/>
      <bottom style="hair">
        <color indexed="64"/>
      </bottom>
      <diagonal/>
    </border>
    <border>
      <left style="thick">
        <color rgb="FFF2F1F0"/>
      </left>
      <right/>
      <top style="thick">
        <color rgb="FFF2F1F0"/>
      </top>
      <bottom style="thick">
        <color rgb="FFF2F1F0"/>
      </bottom>
      <diagonal/>
    </border>
    <border>
      <left/>
      <right/>
      <top style="thick">
        <color rgb="FFF2F1F0"/>
      </top>
      <bottom style="thick">
        <color rgb="FFF2F1F0"/>
      </bottom>
      <diagonal/>
    </border>
    <border>
      <left style="thick">
        <color rgb="FFF2F1F0"/>
      </left>
      <right style="thick">
        <color rgb="FFF2F1F0"/>
      </right>
      <top/>
      <bottom/>
      <diagonal/>
    </border>
    <border>
      <left style="thick">
        <color rgb="FFF2F1F0"/>
      </left>
      <right/>
      <top/>
      <bottom/>
      <diagonal/>
    </border>
    <border>
      <left/>
      <right style="thick">
        <color rgb="FFF2F1F0"/>
      </right>
      <top/>
      <bottom/>
      <diagonal/>
    </border>
    <border>
      <left style="thick">
        <color rgb="FFF2F1F0"/>
      </left>
      <right style="thick">
        <color rgb="FFF2F1F0"/>
      </right>
      <top style="thick">
        <color rgb="FFF2F1F0"/>
      </top>
      <bottom style="thin">
        <color theme="0"/>
      </bottom>
      <diagonal/>
    </border>
    <border>
      <left style="thick">
        <color rgb="FFF2F1F0"/>
      </left>
      <right style="thick">
        <color rgb="FFF2F1F0"/>
      </right>
      <top style="thin">
        <color theme="0"/>
      </top>
      <bottom style="thin">
        <color theme="0"/>
      </bottom>
      <diagonal/>
    </border>
    <border>
      <left style="thick">
        <color rgb="FFF2F1F0"/>
      </left>
      <right style="thick">
        <color rgb="FFF2F1F0"/>
      </right>
      <top style="thin">
        <color theme="0"/>
      </top>
      <bottom style="thick">
        <color rgb="FFF2F1F0"/>
      </bottom>
      <diagonal/>
    </border>
    <border>
      <left style="thick">
        <color theme="0"/>
      </left>
      <right/>
      <top style="thick">
        <color theme="0"/>
      </top>
      <bottom style="thick">
        <color rgb="FFF2F1F0"/>
      </bottom>
      <diagonal/>
    </border>
    <border>
      <left/>
      <right/>
      <top style="thin">
        <color theme="0"/>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0" fontId="2" fillId="0" borderId="0"/>
    <xf numFmtId="0" fontId="1" fillId="0" borderId="0"/>
    <xf numFmtId="9" fontId="7" fillId="0" borderId="0" applyFont="0" applyFill="0" applyBorder="0" applyAlignment="0" applyProtection="0"/>
    <xf numFmtId="0" fontId="21" fillId="0" borderId="0" applyNumberFormat="0" applyFill="0" applyBorder="0" applyAlignment="0" applyProtection="0"/>
  </cellStyleXfs>
  <cellXfs count="617">
    <xf numFmtId="0" fontId="0" fillId="0" borderId="0" xfId="0"/>
    <xf numFmtId="0" fontId="0" fillId="2" borderId="0" xfId="0" applyFill="1"/>
    <xf numFmtId="0" fontId="3" fillId="2" borderId="0" xfId="0" applyFont="1" applyFill="1"/>
    <xf numFmtId="0" fontId="4" fillId="2" borderId="0" xfId="0" applyFont="1" applyFill="1"/>
    <xf numFmtId="0" fontId="0" fillId="3" borderId="0" xfId="0" applyFill="1"/>
    <xf numFmtId="0" fontId="2" fillId="3" borderId="0" xfId="0" applyFont="1" applyFill="1"/>
    <xf numFmtId="0" fontId="6" fillId="3" borderId="0" xfId="0" applyFont="1" applyFill="1" applyAlignment="1">
      <alignment vertical="center" wrapText="1"/>
    </xf>
    <xf numFmtId="0" fontId="16" fillId="3" borderId="0" xfId="0" applyFont="1" applyFill="1" applyAlignment="1">
      <alignment horizontal="right" vertical="center"/>
    </xf>
    <xf numFmtId="0" fontId="16" fillId="3" borderId="0" xfId="0" applyFont="1" applyFill="1"/>
    <xf numFmtId="0" fontId="6" fillId="3" borderId="0" xfId="0" applyFont="1" applyFill="1" applyAlignment="1">
      <alignment horizontal="center" vertical="center" wrapText="1"/>
    </xf>
    <xf numFmtId="49" fontId="25" fillId="3" borderId="0" xfId="0" applyNumberFormat="1" applyFont="1" applyFill="1" applyAlignment="1">
      <alignment vertical="top" wrapText="1"/>
    </xf>
    <xf numFmtId="49" fontId="25" fillId="3" borderId="0" xfId="0" applyNumberFormat="1" applyFont="1" applyFill="1" applyAlignment="1">
      <alignment horizontal="left" vertical="top" wrapText="1"/>
    </xf>
    <xf numFmtId="0" fontId="15" fillId="3" borderId="0" xfId="0" applyFont="1" applyFill="1"/>
    <xf numFmtId="0" fontId="16" fillId="3" borderId="0" xfId="0" applyFont="1" applyFill="1" applyAlignment="1">
      <alignment horizontal="left" vertical="center"/>
    </xf>
    <xf numFmtId="0" fontId="0" fillId="3" borderId="0" xfId="0" applyFill="1" applyAlignment="1">
      <alignment vertical="center"/>
    </xf>
    <xf numFmtId="0" fontId="20" fillId="3" borderId="0" xfId="0" applyFont="1" applyFill="1" applyAlignment="1">
      <alignment horizontal="center" vertical="center"/>
    </xf>
    <xf numFmtId="0" fontId="14" fillId="3" borderId="0" xfId="0" applyFont="1" applyFill="1" applyAlignment="1">
      <alignment horizontal="center" vertical="center" wrapText="1"/>
    </xf>
    <xf numFmtId="0" fontId="11" fillId="3" borderId="0" xfId="0" applyFont="1" applyFill="1"/>
    <xf numFmtId="9" fontId="0" fillId="3" borderId="0" xfId="0" applyNumberFormat="1" applyFill="1"/>
    <xf numFmtId="0" fontId="22" fillId="3" borderId="0" xfId="4" applyFont="1" applyFill="1" applyAlignment="1" applyProtection="1">
      <alignment vertical="center"/>
      <protection locked="0"/>
    </xf>
    <xf numFmtId="0" fontId="23" fillId="3" borderId="0" xfId="0" applyFont="1" applyFill="1" applyAlignment="1">
      <alignment horizontal="center"/>
    </xf>
    <xf numFmtId="0" fontId="22" fillId="3" borderId="0" xfId="4" applyFont="1" applyFill="1" applyProtection="1">
      <protection locked="0"/>
    </xf>
    <xf numFmtId="0" fontId="15" fillId="3" borderId="0" xfId="0" applyFont="1" applyFill="1" applyAlignment="1">
      <alignment horizontal="center"/>
    </xf>
    <xf numFmtId="0" fontId="22" fillId="0" borderId="0" xfId="4" applyFont="1" applyAlignment="1">
      <alignment horizontal="left"/>
    </xf>
    <xf numFmtId="0" fontId="16" fillId="2" borderId="0" xfId="0" applyFont="1" applyFill="1"/>
    <xf numFmtId="0" fontId="16" fillId="2" borderId="0" xfId="0" applyFont="1" applyFill="1" applyAlignment="1">
      <alignment horizontal="right" vertical="center"/>
    </xf>
    <xf numFmtId="0" fontId="16" fillId="3" borderId="0" xfId="0" applyFont="1" applyFill="1" applyAlignment="1">
      <alignment horizontal="center"/>
    </xf>
    <xf numFmtId="0" fontId="16" fillId="3" borderId="0" xfId="0" applyFont="1" applyFill="1" applyAlignment="1">
      <alignment vertical="center" wrapText="1"/>
    </xf>
    <xf numFmtId="169" fontId="16" fillId="3" borderId="0" xfId="0" applyNumberFormat="1" applyFont="1" applyFill="1" applyAlignment="1">
      <alignment vertical="center" wrapText="1"/>
    </xf>
    <xf numFmtId="0" fontId="16" fillId="0" borderId="0" xfId="0" applyFont="1"/>
    <xf numFmtId="164" fontId="16" fillId="3" borderId="0" xfId="0" applyNumberFormat="1" applyFont="1" applyFill="1" applyAlignment="1">
      <alignment vertical="center" wrapText="1"/>
    </xf>
    <xf numFmtId="166" fontId="16" fillId="3" borderId="0" xfId="0" applyNumberFormat="1" applyFont="1" applyFill="1"/>
    <xf numFmtId="0" fontId="18" fillId="3" borderId="0" xfId="0" applyFont="1" applyFill="1" applyAlignment="1">
      <alignment horizontal="center"/>
    </xf>
    <xf numFmtId="0" fontId="15" fillId="3" borderId="0" xfId="0" applyFont="1" applyFill="1" applyAlignment="1">
      <alignment horizontal="right" vertical="center"/>
    </xf>
    <xf numFmtId="1" fontId="16" fillId="3" borderId="0" xfId="0" applyNumberFormat="1" applyFont="1" applyFill="1"/>
    <xf numFmtId="0" fontId="22" fillId="0" borderId="0" xfId="4" applyFont="1" applyAlignment="1"/>
    <xf numFmtId="0" fontId="15" fillId="3" borderId="0" xfId="0" applyFont="1" applyFill="1" applyAlignment="1">
      <alignment horizontal="left"/>
    </xf>
    <xf numFmtId="0" fontId="16" fillId="3" borderId="0" xfId="0" applyFont="1" applyFill="1" applyAlignment="1">
      <alignment horizontal="left"/>
    </xf>
    <xf numFmtId="0" fontId="16" fillId="3" borderId="0" xfId="0" applyFont="1" applyFill="1" applyAlignment="1">
      <alignment horizontal="left" vertical="center" wrapText="1"/>
    </xf>
    <xf numFmtId="0" fontId="16" fillId="2" borderId="0" xfId="0" applyFont="1" applyFill="1" applyAlignment="1">
      <alignment horizontal="left"/>
    </xf>
    <xf numFmtId="1" fontId="16" fillId="3" borderId="0" xfId="0" applyNumberFormat="1" applyFont="1" applyFill="1" applyAlignment="1">
      <alignment horizontal="center" vertical="center"/>
    </xf>
    <xf numFmtId="0" fontId="12" fillId="2" borderId="0" xfId="0" applyFont="1" applyFill="1" applyAlignment="1">
      <alignment horizontal="center" vertical="center" wrapText="1"/>
    </xf>
    <xf numFmtId="0" fontId="16" fillId="2" borderId="0" xfId="0" applyFont="1" applyFill="1" applyAlignment="1">
      <alignment horizontal="center" vertical="center" wrapText="1"/>
    </xf>
    <xf numFmtId="0" fontId="4" fillId="2" borderId="0" xfId="0" applyFont="1" applyFill="1" applyAlignment="1">
      <alignment horizontal="center" vertical="center"/>
    </xf>
    <xf numFmtId="0" fontId="32" fillId="9" borderId="0" xfId="0" applyFont="1" applyFill="1" applyAlignment="1">
      <alignment horizontal="center" vertical="center"/>
    </xf>
    <xf numFmtId="0" fontId="27" fillId="9" borderId="0" xfId="0" applyFont="1" applyFill="1" applyAlignment="1">
      <alignment horizontal="center" vertical="center"/>
    </xf>
    <xf numFmtId="0" fontId="27" fillId="9" borderId="9" xfId="0" applyFont="1" applyFill="1" applyBorder="1" applyAlignment="1">
      <alignment horizontal="center" vertical="center"/>
    </xf>
    <xf numFmtId="0" fontId="32" fillId="9" borderId="10" xfId="0" applyFont="1" applyFill="1" applyBorder="1" applyAlignment="1">
      <alignment horizontal="center" vertical="center"/>
    </xf>
    <xf numFmtId="0" fontId="27" fillId="9" borderId="10" xfId="0" applyFont="1" applyFill="1" applyBorder="1" applyAlignment="1">
      <alignment horizontal="center" vertical="center"/>
    </xf>
    <xf numFmtId="0" fontId="27" fillId="9" borderId="11" xfId="0" applyFont="1" applyFill="1" applyBorder="1" applyAlignment="1">
      <alignment horizontal="center" vertical="center"/>
    </xf>
    <xf numFmtId="0" fontId="4" fillId="3" borderId="0" xfId="0" applyFont="1" applyFill="1" applyAlignment="1">
      <alignment horizontal="center" vertical="center"/>
    </xf>
    <xf numFmtId="0" fontId="33" fillId="3" borderId="0" xfId="0" applyFont="1" applyFill="1" applyAlignment="1">
      <alignment vertical="center" wrapText="1"/>
    </xf>
    <xf numFmtId="0" fontId="16" fillId="2" borderId="0" xfId="0" applyFont="1" applyFill="1" applyAlignment="1">
      <alignment horizontal="center" vertical="center"/>
    </xf>
    <xf numFmtId="0" fontId="4" fillId="3" borderId="0" xfId="0" applyFont="1" applyFill="1" applyAlignment="1">
      <alignment vertical="center" wrapText="1"/>
    </xf>
    <xf numFmtId="0" fontId="31" fillId="3" borderId="0" xfId="4" applyFont="1" applyFill="1" applyBorder="1" applyAlignment="1" applyProtection="1">
      <alignment vertical="center" wrapText="1"/>
      <protection locked="0"/>
    </xf>
    <xf numFmtId="0" fontId="5" fillId="3" borderId="0" xfId="0" applyFont="1" applyFill="1" applyAlignment="1">
      <alignment vertical="top" wrapText="1"/>
    </xf>
    <xf numFmtId="0" fontId="16" fillId="3" borderId="0" xfId="0" applyFont="1" applyFill="1" applyAlignment="1" applyProtection="1">
      <alignment vertical="top" wrapText="1"/>
      <protection locked="0"/>
    </xf>
    <xf numFmtId="0" fontId="16" fillId="3" borderId="0" xfId="0" applyFont="1" applyFill="1" applyAlignment="1">
      <alignment vertical="top" wrapText="1"/>
    </xf>
    <xf numFmtId="0" fontId="12" fillId="2" borderId="0" xfId="0" applyFont="1" applyFill="1" applyAlignment="1">
      <alignment horizontal="center" vertical="center"/>
    </xf>
    <xf numFmtId="0" fontId="16" fillId="3" borderId="0" xfId="0" applyFont="1" applyFill="1" applyAlignment="1">
      <alignment vertical="center"/>
    </xf>
    <xf numFmtId="0" fontId="33" fillId="3" borderId="0" xfId="0" applyFont="1" applyFill="1" applyAlignment="1">
      <alignment vertical="center"/>
    </xf>
    <xf numFmtId="0" fontId="2" fillId="2" borderId="0" xfId="0" applyFont="1" applyFill="1" applyAlignment="1">
      <alignment horizontal="center" vertical="center"/>
    </xf>
    <xf numFmtId="0" fontId="4" fillId="3" borderId="0" xfId="0" applyFont="1" applyFill="1"/>
    <xf numFmtId="0" fontId="15" fillId="3" borderId="0" xfId="0" applyFont="1" applyFill="1" applyAlignment="1">
      <alignment horizontal="center" vertical="center"/>
    </xf>
    <xf numFmtId="0" fontId="16" fillId="11" borderId="0" xfId="0" applyFont="1" applyFill="1" applyAlignment="1" applyProtection="1">
      <alignment horizontal="left" vertical="center"/>
      <protection locked="0"/>
    </xf>
    <xf numFmtId="0" fontId="30" fillId="10" borderId="0" xfId="0" applyFont="1" applyFill="1" applyAlignment="1">
      <alignment vertical="top" wrapText="1"/>
    </xf>
    <xf numFmtId="0" fontId="4" fillId="3" borderId="14" xfId="0" applyFont="1" applyFill="1" applyBorder="1" applyAlignment="1">
      <alignment vertical="top" wrapText="1"/>
    </xf>
    <xf numFmtId="0" fontId="12" fillId="2" borderId="14" xfId="0" applyFont="1" applyFill="1" applyBorder="1" applyAlignment="1">
      <alignment horizontal="center" vertical="center" wrapText="1"/>
    </xf>
    <xf numFmtId="0" fontId="16" fillId="2" borderId="14" xfId="0" applyFont="1" applyFill="1" applyBorder="1" applyAlignment="1">
      <alignment horizontal="center" vertical="center" wrapText="1"/>
    </xf>
    <xf numFmtId="0" fontId="16" fillId="2" borderId="14" xfId="0" applyFont="1" applyFill="1" applyBorder="1" applyAlignment="1">
      <alignment horizontal="center" vertical="center"/>
    </xf>
    <xf numFmtId="0" fontId="4" fillId="2" borderId="14" xfId="0" applyFont="1" applyFill="1" applyBorder="1" applyAlignment="1">
      <alignment horizontal="center" vertical="center"/>
    </xf>
    <xf numFmtId="0" fontId="16" fillId="3" borderId="14" xfId="0" applyFont="1" applyFill="1" applyBorder="1" applyAlignment="1">
      <alignment vertical="top" wrapText="1"/>
    </xf>
    <xf numFmtId="0" fontId="16" fillId="3" borderId="14" xfId="0" applyFont="1" applyFill="1" applyBorder="1" applyAlignment="1" applyProtection="1">
      <alignment vertical="top" wrapText="1"/>
      <protection locked="0"/>
    </xf>
    <xf numFmtId="0" fontId="4" fillId="3" borderId="14" xfId="0" applyFont="1" applyFill="1" applyBorder="1" applyAlignment="1">
      <alignment horizontal="center" vertical="center"/>
    </xf>
    <xf numFmtId="0" fontId="16" fillId="3" borderId="14" xfId="0" applyFont="1" applyFill="1" applyBorder="1"/>
    <xf numFmtId="0" fontId="12" fillId="2" borderId="14" xfId="0" applyFont="1" applyFill="1" applyBorder="1" applyAlignment="1">
      <alignment horizontal="center" vertical="center"/>
    </xf>
    <xf numFmtId="0" fontId="16" fillId="2" borderId="0" xfId="0" applyFont="1" applyFill="1" applyAlignment="1">
      <alignment horizontal="left" vertical="center" wrapText="1"/>
    </xf>
    <xf numFmtId="164" fontId="16" fillId="3" borderId="0" xfId="0" applyNumberFormat="1" applyFont="1" applyFill="1" applyAlignment="1">
      <alignment horizontal="left" vertical="center" wrapText="1"/>
    </xf>
    <xf numFmtId="0" fontId="16" fillId="2" borderId="14" xfId="0" applyFont="1" applyFill="1" applyBorder="1" applyAlignment="1">
      <alignment horizontal="left" vertical="center" wrapText="1"/>
    </xf>
    <xf numFmtId="169" fontId="16" fillId="3" borderId="0" xfId="3" applyNumberFormat="1" applyFont="1" applyFill="1" applyBorder="1" applyAlignment="1" applyProtection="1">
      <alignment horizontal="left" vertical="center" wrapText="1"/>
    </xf>
    <xf numFmtId="0" fontId="16" fillId="0" borderId="14" xfId="0" applyFont="1" applyBorder="1" applyAlignment="1">
      <alignment horizontal="left" vertical="center" wrapText="1"/>
    </xf>
    <xf numFmtId="169" fontId="16" fillId="3" borderId="0" xfId="3" applyNumberFormat="1" applyFont="1" applyFill="1" applyBorder="1" applyAlignment="1" applyProtection="1">
      <alignment horizontal="left" vertical="center" wrapText="1"/>
      <protection locked="0"/>
    </xf>
    <xf numFmtId="0" fontId="16" fillId="2" borderId="0" xfId="0" applyFont="1" applyFill="1" applyAlignment="1">
      <alignment horizontal="left" vertical="center"/>
    </xf>
    <xf numFmtId="9" fontId="16" fillId="2" borderId="0" xfId="0" applyNumberFormat="1" applyFont="1" applyFill="1" applyAlignment="1">
      <alignment horizontal="left" vertical="center"/>
    </xf>
    <xf numFmtId="1" fontId="16" fillId="2" borderId="0" xfId="0" applyNumberFormat="1" applyFont="1" applyFill="1" applyAlignment="1">
      <alignment horizontal="left" vertical="center"/>
    </xf>
    <xf numFmtId="1" fontId="16" fillId="3" borderId="0" xfId="0" applyNumberFormat="1" applyFont="1" applyFill="1" applyAlignment="1" applyProtection="1">
      <alignment horizontal="left" vertical="center" wrapText="1"/>
      <protection locked="0"/>
    </xf>
    <xf numFmtId="0" fontId="4" fillId="2" borderId="0" xfId="0" applyFont="1" applyFill="1" applyAlignment="1">
      <alignment horizontal="left" vertical="center"/>
    </xf>
    <xf numFmtId="49" fontId="16" fillId="3" borderId="0" xfId="0" applyNumberFormat="1" applyFont="1" applyFill="1" applyAlignment="1" applyProtection="1">
      <alignment horizontal="left" vertical="center"/>
      <protection locked="0"/>
    </xf>
    <xf numFmtId="0" fontId="27" fillId="9" borderId="0" xfId="0" applyFont="1" applyFill="1" applyAlignment="1">
      <alignment horizontal="left" vertical="center"/>
    </xf>
    <xf numFmtId="0" fontId="27" fillId="9" borderId="10" xfId="0" applyFont="1" applyFill="1" applyBorder="1" applyAlignment="1">
      <alignment horizontal="left" vertical="center"/>
    </xf>
    <xf numFmtId="8" fontId="16" fillId="2" borderId="0" xfId="0" applyNumberFormat="1" applyFont="1" applyFill="1" applyAlignment="1">
      <alignment horizontal="left" vertical="center" wrapText="1"/>
    </xf>
    <xf numFmtId="6" fontId="16" fillId="2" borderId="14" xfId="0" applyNumberFormat="1" applyFont="1" applyFill="1" applyBorder="1" applyAlignment="1">
      <alignment horizontal="left" vertical="center" wrapText="1"/>
    </xf>
    <xf numFmtId="0" fontId="16" fillId="2" borderId="14" xfId="0" applyFont="1" applyFill="1" applyBorder="1" applyAlignment="1">
      <alignment horizontal="left" vertical="center"/>
    </xf>
    <xf numFmtId="6" fontId="16" fillId="2" borderId="0" xfId="0" applyNumberFormat="1" applyFont="1" applyFill="1" applyAlignment="1">
      <alignment horizontal="left" vertical="center" wrapText="1"/>
    </xf>
    <xf numFmtId="164" fontId="16" fillId="2" borderId="0" xfId="0" applyNumberFormat="1" applyFont="1" applyFill="1" applyAlignment="1">
      <alignment horizontal="left" vertical="center"/>
    </xf>
    <xf numFmtId="164" fontId="16" fillId="3" borderId="0" xfId="0" applyNumberFormat="1" applyFont="1" applyFill="1" applyAlignment="1">
      <alignment horizontal="left" vertical="center"/>
    </xf>
    <xf numFmtId="8" fontId="16" fillId="2" borderId="14" xfId="0" applyNumberFormat="1" applyFont="1" applyFill="1" applyBorder="1" applyAlignment="1">
      <alignment horizontal="left" vertical="center" wrapText="1"/>
    </xf>
    <xf numFmtId="7" fontId="18" fillId="3" borderId="0" xfId="0" applyNumberFormat="1" applyFont="1" applyFill="1" applyAlignment="1">
      <alignment horizontal="left" vertical="center"/>
    </xf>
    <xf numFmtId="0" fontId="32" fillId="3" borderId="0" xfId="0" applyFont="1" applyFill="1" applyAlignment="1">
      <alignment horizontal="left"/>
    </xf>
    <xf numFmtId="0" fontId="16" fillId="2" borderId="0" xfId="2" applyFont="1" applyFill="1" applyAlignment="1">
      <alignment horizontal="left" vertical="center"/>
    </xf>
    <xf numFmtId="6" fontId="18" fillId="2" borderId="0" xfId="0" applyNumberFormat="1" applyFont="1" applyFill="1" applyAlignment="1">
      <alignment horizontal="left" vertical="center" wrapText="1"/>
    </xf>
    <xf numFmtId="0" fontId="4" fillId="3" borderId="0" xfId="0" applyFont="1" applyFill="1" applyAlignment="1">
      <alignment horizontal="left" vertical="center"/>
    </xf>
    <xf numFmtId="0" fontId="30" fillId="3" borderId="0" xfId="0" applyFont="1" applyFill="1" applyAlignment="1">
      <alignment vertical="top" wrapText="1"/>
    </xf>
    <xf numFmtId="0" fontId="15" fillId="10" borderId="0" xfId="0" applyFont="1" applyFill="1" applyAlignment="1">
      <alignment vertical="top" wrapText="1"/>
    </xf>
    <xf numFmtId="7" fontId="18" fillId="3" borderId="14" xfId="0" applyNumberFormat="1" applyFont="1" applyFill="1" applyBorder="1" applyAlignment="1">
      <alignment horizontal="left" vertical="center"/>
    </xf>
    <xf numFmtId="9" fontId="16" fillId="2" borderId="14" xfId="0" applyNumberFormat="1" applyFont="1" applyFill="1" applyBorder="1" applyAlignment="1">
      <alignment horizontal="left" vertical="center"/>
    </xf>
    <xf numFmtId="164" fontId="16" fillId="0" borderId="14" xfId="0" applyNumberFormat="1" applyFont="1" applyBorder="1" applyAlignment="1">
      <alignment horizontal="left" vertical="center"/>
    </xf>
    <xf numFmtId="0" fontId="4" fillId="3" borderId="14" xfId="0" applyFont="1" applyFill="1" applyBorder="1" applyAlignment="1">
      <alignment vertical="center" wrapText="1"/>
    </xf>
    <xf numFmtId="0" fontId="16" fillId="3" borderId="14" xfId="0" applyFont="1" applyFill="1" applyBorder="1" applyAlignment="1" applyProtection="1">
      <alignment horizontal="center" vertical="top" wrapText="1"/>
      <protection locked="0"/>
    </xf>
    <xf numFmtId="0" fontId="37" fillId="9" borderId="0" xfId="0" applyFont="1" applyFill="1" applyAlignment="1">
      <alignment horizontal="center" vertical="center"/>
    </xf>
    <xf numFmtId="0" fontId="38" fillId="9" borderId="0" xfId="0" applyFont="1" applyFill="1" applyAlignment="1">
      <alignment horizontal="left" vertical="center"/>
    </xf>
    <xf numFmtId="0" fontId="38" fillId="9" borderId="0" xfId="0" applyFont="1" applyFill="1" applyAlignment="1">
      <alignment horizontal="center" vertical="center"/>
    </xf>
    <xf numFmtId="6" fontId="39" fillId="9" borderId="0" xfId="0" applyNumberFormat="1" applyFont="1" applyFill="1" applyAlignment="1">
      <alignment horizontal="left" vertical="center"/>
    </xf>
    <xf numFmtId="0" fontId="0" fillId="10" borderId="17" xfId="0" applyFill="1" applyBorder="1"/>
    <xf numFmtId="0" fontId="27" fillId="9" borderId="0" xfId="0" applyFont="1" applyFill="1"/>
    <xf numFmtId="0" fontId="36" fillId="9" borderId="0" xfId="0" applyFont="1" applyFill="1" applyAlignment="1">
      <alignment horizontal="left" vertical="center"/>
    </xf>
    <xf numFmtId="0" fontId="27" fillId="9" borderId="10" xfId="0" applyFont="1" applyFill="1" applyBorder="1"/>
    <xf numFmtId="0" fontId="2" fillId="2" borderId="0" xfId="0" applyFont="1" applyFill="1"/>
    <xf numFmtId="0" fontId="15" fillId="3" borderId="0" xfId="0" applyFont="1" applyFill="1" applyAlignment="1">
      <alignment horizontal="left" vertical="center"/>
    </xf>
    <xf numFmtId="0" fontId="16" fillId="3" borderId="0" xfId="0" applyFont="1" applyFill="1" applyAlignment="1" applyProtection="1">
      <alignment horizontal="left" vertical="center" wrapText="1"/>
      <protection locked="0"/>
    </xf>
    <xf numFmtId="2" fontId="16" fillId="3" borderId="0" xfId="0" applyNumberFormat="1" applyFont="1" applyFill="1" applyAlignment="1">
      <alignment horizontal="left"/>
    </xf>
    <xf numFmtId="0" fontId="11" fillId="3" borderId="0" xfId="0" applyFont="1" applyFill="1" applyAlignment="1">
      <alignment horizontal="left" vertical="top" wrapText="1"/>
    </xf>
    <xf numFmtId="0" fontId="13" fillId="3" borderId="0" xfId="0" applyFont="1" applyFill="1" applyAlignment="1">
      <alignment horizontal="left" vertical="top" wrapText="1"/>
    </xf>
    <xf numFmtId="0" fontId="11" fillId="3" borderId="0" xfId="0" applyFont="1" applyFill="1" applyAlignment="1">
      <alignment horizontal="left"/>
    </xf>
    <xf numFmtId="0" fontId="2" fillId="3" borderId="0" xfId="0" applyFont="1" applyFill="1" applyAlignment="1">
      <alignment horizontal="left" vertical="top"/>
    </xf>
    <xf numFmtId="0" fontId="11" fillId="3" borderId="0" xfId="0" applyFont="1" applyFill="1" applyAlignment="1">
      <alignment horizontal="left" vertical="center" wrapText="1"/>
    </xf>
    <xf numFmtId="0" fontId="22" fillId="3" borderId="0" xfId="4" applyFont="1" applyFill="1" applyBorder="1" applyAlignment="1">
      <alignment horizontal="left" vertical="center" wrapText="1"/>
    </xf>
    <xf numFmtId="0" fontId="0" fillId="3" borderId="0" xfId="0" applyFill="1" applyAlignment="1">
      <alignment horizontal="left"/>
    </xf>
    <xf numFmtId="0" fontId="0" fillId="0" borderId="0" xfId="0" applyAlignment="1">
      <alignment horizontal="left"/>
    </xf>
    <xf numFmtId="0" fontId="15" fillId="2" borderId="0" xfId="0" applyFont="1" applyFill="1" applyAlignment="1">
      <alignment horizontal="left" vertical="center"/>
    </xf>
    <xf numFmtId="0" fontId="20" fillId="3" borderId="0" xfId="0" applyFont="1" applyFill="1" applyAlignment="1">
      <alignment horizontal="left" vertical="center" wrapText="1"/>
    </xf>
    <xf numFmtId="0" fontId="9" fillId="2" borderId="0" xfId="0" applyFont="1" applyFill="1" applyAlignment="1">
      <alignment horizontal="left" vertical="center" wrapText="1"/>
    </xf>
    <xf numFmtId="0" fontId="17" fillId="2" borderId="0" xfId="0" applyFont="1" applyFill="1" applyAlignment="1">
      <alignment horizontal="left" vertical="center" wrapText="1"/>
    </xf>
    <xf numFmtId="8" fontId="9" fillId="2" borderId="0" xfId="0" applyNumberFormat="1" applyFont="1" applyFill="1" applyAlignment="1">
      <alignment horizontal="left" vertical="center" wrapText="1"/>
    </xf>
    <xf numFmtId="0" fontId="9" fillId="2" borderId="0" xfId="0" applyFont="1" applyFill="1" applyAlignment="1">
      <alignment horizontal="left" vertical="center"/>
    </xf>
    <xf numFmtId="0" fontId="13" fillId="2" borderId="0" xfId="0" applyFont="1" applyFill="1" applyAlignment="1">
      <alignment horizontal="left" vertical="center" wrapText="1"/>
    </xf>
    <xf numFmtId="0" fontId="11" fillId="2" borderId="0" xfId="0" applyFont="1" applyFill="1" applyAlignment="1">
      <alignment horizontal="left" vertical="center" wrapText="1"/>
    </xf>
    <xf numFmtId="0" fontId="10" fillId="2" borderId="0" xfId="0" applyFont="1" applyFill="1" applyAlignment="1">
      <alignment horizontal="left" vertical="center" wrapText="1"/>
    </xf>
    <xf numFmtId="8" fontId="10" fillId="2" borderId="0" xfId="0" applyNumberFormat="1" applyFont="1" applyFill="1" applyAlignment="1">
      <alignment horizontal="left" vertical="center" wrapText="1"/>
    </xf>
    <xf numFmtId="0" fontId="10" fillId="2" borderId="0" xfId="0" applyFont="1" applyFill="1" applyAlignment="1">
      <alignment horizontal="left" vertical="center"/>
    </xf>
    <xf numFmtId="167" fontId="13" fillId="2" borderId="0" xfId="0" applyNumberFormat="1" applyFont="1" applyFill="1" applyAlignment="1" applyProtection="1">
      <alignment horizontal="left" vertical="center" wrapText="1"/>
      <protection hidden="1"/>
    </xf>
    <xf numFmtId="167" fontId="13" fillId="0" borderId="0" xfId="0" applyNumberFormat="1" applyFont="1" applyAlignment="1">
      <alignment horizontal="left" vertical="center" wrapText="1"/>
    </xf>
    <xf numFmtId="164" fontId="16" fillId="3" borderId="0" xfId="0" applyNumberFormat="1" applyFont="1" applyFill="1" applyAlignment="1" applyProtection="1">
      <alignment horizontal="left" vertical="center" wrapText="1"/>
      <protection locked="0"/>
    </xf>
    <xf numFmtId="164" fontId="13" fillId="3" borderId="0" xfId="0" applyNumberFormat="1" applyFont="1" applyFill="1" applyAlignment="1" applyProtection="1">
      <alignment horizontal="left" vertical="center" wrapText="1"/>
      <protection locked="0"/>
    </xf>
    <xf numFmtId="6" fontId="9" fillId="2" borderId="0" xfId="0" applyNumberFormat="1" applyFont="1" applyFill="1" applyAlignment="1">
      <alignment horizontal="left" vertical="center" wrapText="1"/>
    </xf>
    <xf numFmtId="164" fontId="10" fillId="2" borderId="0" xfId="0" applyNumberFormat="1" applyFont="1" applyFill="1" applyAlignment="1">
      <alignment horizontal="left" vertical="center"/>
    </xf>
    <xf numFmtId="164" fontId="10" fillId="0" borderId="0" xfId="0" applyNumberFormat="1" applyFont="1" applyAlignment="1">
      <alignment horizontal="left" vertical="center"/>
    </xf>
    <xf numFmtId="0" fontId="10" fillId="3" borderId="0" xfId="0" applyFont="1" applyFill="1" applyAlignment="1">
      <alignment horizontal="left" vertical="center"/>
    </xf>
    <xf numFmtId="8" fontId="18" fillId="3" borderId="0" xfId="0" applyNumberFormat="1" applyFont="1" applyFill="1" applyAlignment="1">
      <alignment horizontal="left" vertical="center"/>
    </xf>
    <xf numFmtId="0" fontId="18" fillId="3" borderId="0" xfId="0" applyFont="1" applyFill="1" applyAlignment="1">
      <alignment horizontal="left" vertical="center"/>
    </xf>
    <xf numFmtId="9" fontId="15" fillId="2" borderId="0" xfId="0" applyNumberFormat="1" applyFont="1" applyFill="1" applyAlignment="1">
      <alignment horizontal="left" vertical="center" wrapText="1"/>
    </xf>
    <xf numFmtId="6" fontId="17" fillId="2" borderId="0" xfId="0" applyNumberFormat="1" applyFont="1" applyFill="1" applyAlignment="1">
      <alignment horizontal="left" vertical="center" wrapText="1"/>
    </xf>
    <xf numFmtId="0" fontId="16" fillId="0" borderId="0" xfId="0" applyFont="1" applyAlignment="1">
      <alignment horizontal="left" vertical="center"/>
    </xf>
    <xf numFmtId="0" fontId="10" fillId="0" borderId="0" xfId="0" applyFont="1" applyAlignment="1">
      <alignment horizontal="left" vertical="center"/>
    </xf>
    <xf numFmtId="0" fontId="18" fillId="9" borderId="0" xfId="0" applyFont="1" applyFill="1" applyAlignment="1">
      <alignment horizontal="left" vertical="center"/>
    </xf>
    <xf numFmtId="0" fontId="10" fillId="8" borderId="13" xfId="0" applyFont="1" applyFill="1" applyBorder="1"/>
    <xf numFmtId="0" fontId="10" fillId="8" borderId="18" xfId="0" applyFont="1" applyFill="1" applyBorder="1" applyAlignment="1">
      <alignment vertical="center"/>
    </xf>
    <xf numFmtId="0" fontId="10" fillId="8" borderId="18" xfId="0" applyFont="1" applyFill="1" applyBorder="1"/>
    <xf numFmtId="0" fontId="40" fillId="9" borderId="15" xfId="0" applyFont="1" applyFill="1" applyBorder="1"/>
    <xf numFmtId="0" fontId="34" fillId="9" borderId="16" xfId="0" applyFont="1" applyFill="1" applyBorder="1" applyAlignment="1">
      <alignment horizontal="left"/>
    </xf>
    <xf numFmtId="0" fontId="18" fillId="9" borderId="16" xfId="0" applyFont="1" applyFill="1" applyBorder="1" applyAlignment="1">
      <alignment horizontal="left" vertical="center"/>
    </xf>
    <xf numFmtId="0" fontId="40" fillId="9" borderId="22" xfId="0" applyFont="1" applyFill="1" applyBorder="1"/>
    <xf numFmtId="0" fontId="40" fillId="9" borderId="24" xfId="0" applyFont="1" applyFill="1" applyBorder="1"/>
    <xf numFmtId="0" fontId="34" fillId="9" borderId="25" xfId="0" applyFont="1" applyFill="1" applyBorder="1" applyAlignment="1">
      <alignment horizontal="left"/>
    </xf>
    <xf numFmtId="0" fontId="18" fillId="9" borderId="25" xfId="0" applyFont="1" applyFill="1" applyBorder="1" applyAlignment="1">
      <alignment horizontal="left" vertical="center"/>
    </xf>
    <xf numFmtId="0" fontId="15" fillId="10" borderId="0" xfId="0" applyFont="1" applyFill="1" applyAlignment="1">
      <alignment horizontal="left" vertical="top"/>
    </xf>
    <xf numFmtId="0" fontId="0" fillId="10" borderId="0" xfId="0" applyFill="1"/>
    <xf numFmtId="0" fontId="15" fillId="10" borderId="0" xfId="0" applyFont="1" applyFill="1" applyAlignment="1">
      <alignment horizontal="left"/>
    </xf>
    <xf numFmtId="0" fontId="2" fillId="10" borderId="17" xfId="0" applyFont="1" applyFill="1" applyBorder="1"/>
    <xf numFmtId="49" fontId="16" fillId="11" borderId="0" xfId="0" applyNumberFormat="1" applyFont="1" applyFill="1" applyAlignment="1" applyProtection="1">
      <alignment horizontal="left" vertical="center"/>
      <protection locked="0"/>
    </xf>
    <xf numFmtId="1" fontId="15" fillId="0" borderId="0" xfId="0" applyNumberFormat="1" applyFont="1" applyAlignment="1">
      <alignment vertical="center" wrapText="1"/>
    </xf>
    <xf numFmtId="0" fontId="11" fillId="3" borderId="27" xfId="0" applyFont="1" applyFill="1" applyBorder="1" applyAlignment="1">
      <alignment horizontal="left" vertical="top" wrapText="1"/>
    </xf>
    <xf numFmtId="0" fontId="10" fillId="2" borderId="14" xfId="0" applyFont="1" applyFill="1" applyBorder="1" applyAlignment="1">
      <alignment horizontal="left" vertical="center" wrapText="1"/>
    </xf>
    <xf numFmtId="6" fontId="9" fillId="2" borderId="14" xfId="0" applyNumberFormat="1" applyFont="1" applyFill="1" applyBorder="1" applyAlignment="1">
      <alignment horizontal="left" vertical="center" wrapText="1"/>
    </xf>
    <xf numFmtId="0" fontId="10" fillId="2" borderId="14" xfId="0" applyFont="1" applyFill="1" applyBorder="1" applyAlignment="1">
      <alignment horizontal="left" vertical="center"/>
    </xf>
    <xf numFmtId="8" fontId="9" fillId="2" borderId="14" xfId="0" applyNumberFormat="1" applyFont="1" applyFill="1" applyBorder="1" applyAlignment="1">
      <alignment horizontal="left" vertical="center" wrapText="1"/>
    </xf>
    <xf numFmtId="0" fontId="13" fillId="3" borderId="27" xfId="0" applyFont="1" applyFill="1" applyBorder="1" applyAlignment="1">
      <alignment horizontal="left" vertical="top" wrapText="1"/>
    </xf>
    <xf numFmtId="0" fontId="16" fillId="2" borderId="14" xfId="2" applyFont="1" applyFill="1" applyBorder="1" applyAlignment="1">
      <alignment horizontal="left" vertical="center"/>
    </xf>
    <xf numFmtId="6" fontId="17" fillId="2" borderId="14" xfId="0" applyNumberFormat="1" applyFont="1" applyFill="1" applyBorder="1" applyAlignment="1">
      <alignment horizontal="left" vertical="center" wrapText="1"/>
    </xf>
    <xf numFmtId="0" fontId="16" fillId="3" borderId="14" xfId="0" applyFont="1" applyFill="1" applyBorder="1" applyAlignment="1">
      <alignment horizontal="left" vertical="center"/>
    </xf>
    <xf numFmtId="0" fontId="10" fillId="3" borderId="14" xfId="0" applyFont="1" applyFill="1" applyBorder="1" applyAlignment="1">
      <alignment horizontal="left" vertical="center"/>
    </xf>
    <xf numFmtId="4" fontId="18" fillId="3" borderId="14" xfId="0" applyNumberFormat="1" applyFont="1" applyFill="1" applyBorder="1" applyAlignment="1">
      <alignment horizontal="left" vertical="center"/>
    </xf>
    <xf numFmtId="0" fontId="18" fillId="3" borderId="14" xfId="0" applyFont="1" applyFill="1" applyBorder="1" applyAlignment="1">
      <alignment horizontal="left" vertical="center"/>
    </xf>
    <xf numFmtId="0" fontId="11" fillId="3" borderId="27" xfId="0" applyFont="1" applyFill="1" applyBorder="1" applyAlignment="1">
      <alignment horizontal="left"/>
    </xf>
    <xf numFmtId="164" fontId="10" fillId="0" borderId="14" xfId="0" applyNumberFormat="1" applyFont="1" applyBorder="1" applyAlignment="1">
      <alignment horizontal="left" vertical="center"/>
    </xf>
    <xf numFmtId="0" fontId="13" fillId="3" borderId="27" xfId="0" applyFont="1" applyFill="1" applyBorder="1" applyAlignment="1">
      <alignment horizontal="left"/>
    </xf>
    <xf numFmtId="169" fontId="16" fillId="3" borderId="14" xfId="3" applyNumberFormat="1" applyFont="1" applyFill="1" applyBorder="1" applyAlignment="1" applyProtection="1">
      <alignment horizontal="left" vertical="center" wrapText="1"/>
    </xf>
    <xf numFmtId="164" fontId="10" fillId="2" borderId="14" xfId="0" applyNumberFormat="1" applyFont="1" applyFill="1" applyBorder="1" applyAlignment="1">
      <alignment horizontal="left" vertical="center"/>
    </xf>
    <xf numFmtId="0" fontId="13" fillId="3" borderId="28" xfId="0" applyFont="1" applyFill="1" applyBorder="1" applyAlignment="1">
      <alignment horizontal="left" vertical="top" wrapText="1"/>
    </xf>
    <xf numFmtId="0" fontId="16" fillId="2" borderId="29" xfId="0" applyFont="1" applyFill="1" applyBorder="1" applyAlignment="1">
      <alignment horizontal="left" vertical="center" wrapText="1"/>
    </xf>
    <xf numFmtId="0" fontId="10" fillId="2" borderId="29" xfId="0" applyFont="1" applyFill="1" applyBorder="1" applyAlignment="1">
      <alignment horizontal="left" vertical="center" wrapText="1"/>
    </xf>
    <xf numFmtId="0" fontId="10" fillId="2" borderId="29" xfId="0" applyFont="1" applyFill="1" applyBorder="1" applyAlignment="1">
      <alignment horizontal="left" vertical="center"/>
    </xf>
    <xf numFmtId="0" fontId="16" fillId="2" borderId="29" xfId="0" applyFont="1" applyFill="1" applyBorder="1" applyAlignment="1">
      <alignment horizontal="left" vertical="center"/>
    </xf>
    <xf numFmtId="0" fontId="13" fillId="3" borderId="14" xfId="0" applyFont="1" applyFill="1" applyBorder="1" applyAlignment="1">
      <alignment horizontal="left" vertical="top" wrapText="1"/>
    </xf>
    <xf numFmtId="0" fontId="16" fillId="3" borderId="14" xfId="0" applyFont="1" applyFill="1" applyBorder="1" applyAlignment="1" applyProtection="1">
      <alignment horizontal="center" vertical="center" wrapText="1"/>
      <protection locked="0"/>
    </xf>
    <xf numFmtId="169" fontId="16" fillId="3" borderId="0" xfId="0" applyNumberFormat="1" applyFont="1" applyFill="1" applyAlignment="1">
      <alignment horizontal="left" vertical="center" wrapText="1"/>
    </xf>
    <xf numFmtId="0" fontId="15" fillId="10" borderId="0" xfId="0" applyFont="1" applyFill="1" applyAlignment="1">
      <alignment horizontal="center"/>
    </xf>
    <xf numFmtId="0" fontId="16" fillId="10" borderId="0" xfId="0" applyFont="1" applyFill="1"/>
    <xf numFmtId="0" fontId="29" fillId="10" borderId="0" xfId="0" applyFont="1" applyFill="1" applyAlignment="1">
      <alignment horizontal="left" vertical="center" wrapText="1"/>
    </xf>
    <xf numFmtId="0" fontId="15" fillId="2" borderId="0" xfId="0" applyFont="1" applyFill="1" applyAlignment="1">
      <alignment vertical="top"/>
    </xf>
    <xf numFmtId="0" fontId="16" fillId="9" borderId="17" xfId="0" applyFont="1" applyFill="1" applyBorder="1"/>
    <xf numFmtId="0" fontId="16" fillId="8" borderId="17" xfId="0" applyFont="1" applyFill="1" applyBorder="1"/>
    <xf numFmtId="0" fontId="16" fillId="8" borderId="13" xfId="0" applyFont="1" applyFill="1" applyBorder="1"/>
    <xf numFmtId="0" fontId="16" fillId="9" borderId="13" xfId="0" applyFont="1" applyFill="1" applyBorder="1"/>
    <xf numFmtId="0" fontId="19" fillId="3" borderId="32" xfId="0" applyFont="1" applyFill="1" applyBorder="1" applyAlignment="1">
      <alignment vertical="center" wrapText="1"/>
    </xf>
    <xf numFmtId="0" fontId="19" fillId="0" borderId="44" xfId="0" applyFont="1" applyBorder="1" applyAlignment="1">
      <alignment horizontal="left" vertical="center" wrapText="1"/>
    </xf>
    <xf numFmtId="0" fontId="19" fillId="0" borderId="32" xfId="0" applyFont="1" applyBorder="1" applyAlignment="1">
      <alignment horizontal="left" vertical="center" wrapText="1"/>
    </xf>
    <xf numFmtId="0" fontId="18" fillId="9" borderId="0" xfId="0" applyFont="1" applyFill="1" applyAlignment="1">
      <alignment horizontal="center" vertical="center"/>
    </xf>
    <xf numFmtId="0" fontId="2" fillId="9" borderId="0" xfId="0" applyFont="1" applyFill="1"/>
    <xf numFmtId="0" fontId="0" fillId="9" borderId="0" xfId="0" applyFill="1"/>
    <xf numFmtId="164" fontId="16" fillId="11" borderId="0" xfId="0" applyNumberFormat="1" applyFont="1" applyFill="1" applyAlignment="1" applyProtection="1">
      <alignment horizontal="left" vertical="center"/>
      <protection locked="0"/>
    </xf>
    <xf numFmtId="169" fontId="16" fillId="11" borderId="0" xfId="0" applyNumberFormat="1" applyFont="1" applyFill="1" applyAlignment="1" applyProtection="1">
      <alignment horizontal="left" vertical="center"/>
      <protection locked="0"/>
    </xf>
    <xf numFmtId="0" fontId="22" fillId="3" borderId="0" xfId="4" applyFont="1" applyFill="1" applyBorder="1" applyAlignment="1">
      <alignment vertical="center" wrapText="1"/>
    </xf>
    <xf numFmtId="0" fontId="15" fillId="10" borderId="0" xfId="0" applyFont="1" applyFill="1" applyAlignment="1">
      <alignment horizontal="left" vertical="center"/>
    </xf>
    <xf numFmtId="0" fontId="19" fillId="3" borderId="0" xfId="0" applyFont="1" applyFill="1" applyAlignment="1">
      <alignment vertical="top" wrapText="1"/>
    </xf>
    <xf numFmtId="0" fontId="19" fillId="3" borderId="0" xfId="0" applyFont="1" applyFill="1" applyAlignment="1">
      <alignment vertical="center"/>
    </xf>
    <xf numFmtId="0" fontId="18" fillId="9" borderId="16" xfId="0" applyFont="1" applyFill="1" applyBorder="1" applyAlignment="1">
      <alignment vertical="center"/>
    </xf>
    <xf numFmtId="0" fontId="18" fillId="9" borderId="16" xfId="0" applyFont="1" applyFill="1" applyBorder="1" applyAlignment="1">
      <alignment horizontal="center" vertical="center"/>
    </xf>
    <xf numFmtId="0" fontId="18" fillId="9" borderId="16" xfId="0" applyFont="1" applyFill="1" applyBorder="1" applyAlignment="1">
      <alignment horizontal="left"/>
    </xf>
    <xf numFmtId="0" fontId="2" fillId="9" borderId="16" xfId="0" applyFont="1" applyFill="1" applyBorder="1"/>
    <xf numFmtId="0" fontId="0" fillId="9" borderId="16" xfId="0" applyFill="1" applyBorder="1"/>
    <xf numFmtId="0" fontId="0" fillId="9" borderId="12" xfId="0" applyFill="1" applyBorder="1"/>
    <xf numFmtId="0" fontId="0" fillId="9" borderId="23" xfId="0" applyFill="1" applyBorder="1"/>
    <xf numFmtId="0" fontId="18" fillId="9" borderId="25" xfId="0" applyFont="1" applyFill="1" applyBorder="1"/>
    <xf numFmtId="0" fontId="18" fillId="9" borderId="25" xfId="0" applyFont="1" applyFill="1" applyBorder="1" applyAlignment="1">
      <alignment horizontal="left"/>
    </xf>
    <xf numFmtId="0" fontId="2" fillId="9" borderId="25" xfId="0" applyFont="1" applyFill="1" applyBorder="1"/>
    <xf numFmtId="0" fontId="0" fillId="9" borderId="25" xfId="0" applyFill="1" applyBorder="1"/>
    <xf numFmtId="0" fontId="0" fillId="9" borderId="26" xfId="0" applyFill="1" applyBorder="1"/>
    <xf numFmtId="0" fontId="4" fillId="3" borderId="0" xfId="0" applyFont="1" applyFill="1" applyAlignment="1">
      <alignment vertical="top"/>
    </xf>
    <xf numFmtId="0" fontId="20" fillId="3" borderId="0" xfId="0" applyFont="1" applyFill="1" applyAlignment="1">
      <alignment horizontal="center" vertical="center" wrapText="1"/>
    </xf>
    <xf numFmtId="0" fontId="15" fillId="10" borderId="17" xfId="0" applyFont="1" applyFill="1" applyBorder="1" applyAlignment="1">
      <alignment horizontal="left" vertical="center"/>
    </xf>
    <xf numFmtId="0" fontId="16" fillId="3" borderId="27" xfId="0" applyFont="1" applyFill="1" applyBorder="1" applyAlignment="1">
      <alignment vertical="center"/>
    </xf>
    <xf numFmtId="0" fontId="2" fillId="3" borderId="14" xfId="0" applyFont="1" applyFill="1" applyBorder="1"/>
    <xf numFmtId="0" fontId="0" fillId="3" borderId="14" xfId="0" applyFill="1" applyBorder="1"/>
    <xf numFmtId="0" fontId="16" fillId="3" borderId="27" xfId="0" applyFont="1" applyFill="1" applyBorder="1" applyAlignment="1">
      <alignment vertical="top" wrapText="1"/>
    </xf>
    <xf numFmtId="0" fontId="33" fillId="3" borderId="0" xfId="0" applyFont="1" applyFill="1" applyAlignment="1">
      <alignment horizontal="left" vertical="center" wrapText="1"/>
    </xf>
    <xf numFmtId="0" fontId="33" fillId="3" borderId="0" xfId="0" applyFont="1" applyFill="1" applyAlignment="1">
      <alignment horizontal="left" vertical="center"/>
    </xf>
    <xf numFmtId="0" fontId="39" fillId="9" borderId="0" xfId="0" applyFont="1" applyFill="1" applyAlignment="1">
      <alignment horizontal="left" vertical="center"/>
    </xf>
    <xf numFmtId="0" fontId="39" fillId="9" borderId="0" xfId="0" applyFont="1" applyFill="1" applyAlignment="1">
      <alignment vertical="center"/>
    </xf>
    <xf numFmtId="0" fontId="15" fillId="3" borderId="0" xfId="0" applyFont="1" applyFill="1" applyAlignment="1">
      <alignment vertical="top"/>
    </xf>
    <xf numFmtId="0" fontId="16" fillId="3" borderId="71" xfId="0" applyFont="1" applyFill="1" applyBorder="1" applyAlignment="1">
      <alignment horizontal="left" vertical="center" wrapText="1"/>
    </xf>
    <xf numFmtId="0" fontId="16" fillId="3" borderId="57" xfId="0" applyFont="1" applyFill="1" applyBorder="1" applyAlignment="1">
      <alignment vertical="center" wrapText="1"/>
    </xf>
    <xf numFmtId="0" fontId="16" fillId="10" borderId="0" xfId="0" applyFont="1" applyFill="1" applyAlignment="1">
      <alignment horizontal="left"/>
    </xf>
    <xf numFmtId="0" fontId="16" fillId="10" borderId="0" xfId="0" applyFont="1" applyFill="1" applyAlignment="1">
      <alignment horizontal="left" vertical="top"/>
    </xf>
    <xf numFmtId="0" fontId="22" fillId="3" borderId="0" xfId="4" applyFont="1" applyFill="1" applyBorder="1" applyAlignment="1" applyProtection="1">
      <alignment vertical="center"/>
      <protection locked="0"/>
    </xf>
    <xf numFmtId="0" fontId="16" fillId="10" borderId="0" xfId="0" applyFont="1" applyFill="1" applyAlignment="1">
      <alignment horizontal="left" vertical="center"/>
    </xf>
    <xf numFmtId="0" fontId="16" fillId="10" borderId="0" xfId="0" applyFont="1" applyFill="1" applyAlignment="1">
      <alignment horizontal="left" vertical="center" wrapText="1"/>
    </xf>
    <xf numFmtId="0" fontId="17" fillId="3" borderId="0" xfId="0" applyFont="1" applyFill="1" applyAlignment="1">
      <alignment horizontal="left" vertical="center" wrapText="1"/>
    </xf>
    <xf numFmtId="0" fontId="42" fillId="3" borderId="0" xfId="0" applyFont="1" applyFill="1" applyAlignment="1">
      <alignment horizontal="left" vertical="center"/>
    </xf>
    <xf numFmtId="0" fontId="42" fillId="10" borderId="13" xfId="0" applyFont="1" applyFill="1" applyBorder="1" applyAlignment="1">
      <alignment horizontal="left" vertical="center"/>
    </xf>
    <xf numFmtId="0" fontId="16" fillId="3" borderId="78" xfId="0" applyFont="1" applyFill="1" applyBorder="1" applyAlignment="1">
      <alignment horizontal="left"/>
    </xf>
    <xf numFmtId="0" fontId="16" fillId="3" borderId="79" xfId="0" applyFont="1" applyFill="1" applyBorder="1" applyAlignment="1">
      <alignment horizontal="left"/>
    </xf>
    <xf numFmtId="0" fontId="16" fillId="3" borderId="80" xfId="0" applyFont="1" applyFill="1" applyBorder="1" applyAlignment="1">
      <alignment horizontal="left"/>
    </xf>
    <xf numFmtId="0" fontId="16" fillId="3" borderId="67" xfId="0" applyFont="1" applyFill="1" applyBorder="1" applyAlignment="1">
      <alignment horizontal="left"/>
    </xf>
    <xf numFmtId="0" fontId="16" fillId="3" borderId="75" xfId="0" applyFont="1" applyFill="1" applyBorder="1" applyAlignment="1">
      <alignment horizontal="left"/>
    </xf>
    <xf numFmtId="0" fontId="16" fillId="3" borderId="68" xfId="0" applyFont="1" applyFill="1" applyBorder="1" applyAlignment="1">
      <alignment horizontal="left"/>
    </xf>
    <xf numFmtId="9" fontId="16" fillId="3" borderId="68" xfId="0" applyNumberFormat="1" applyFont="1" applyFill="1" applyBorder="1" applyAlignment="1">
      <alignment horizontal="left"/>
    </xf>
    <xf numFmtId="0" fontId="42" fillId="10" borderId="81" xfId="0" applyFont="1" applyFill="1" applyBorder="1" applyAlignment="1">
      <alignment horizontal="left" vertical="center"/>
    </xf>
    <xf numFmtId="0" fontId="27" fillId="7" borderId="0" xfId="2" applyFont="1" applyFill="1" applyAlignment="1">
      <alignment horizontal="left" vertical="center"/>
    </xf>
    <xf numFmtId="0" fontId="11" fillId="10" borderId="17" xfId="0" applyFont="1" applyFill="1" applyBorder="1"/>
    <xf numFmtId="0" fontId="19" fillId="10" borderId="0" xfId="4" applyFont="1" applyFill="1" applyBorder="1" applyAlignment="1" applyProtection="1">
      <alignment vertical="center"/>
      <protection locked="0"/>
    </xf>
    <xf numFmtId="0" fontId="43" fillId="10" borderId="0" xfId="0" applyFont="1" applyFill="1"/>
    <xf numFmtId="0" fontId="43" fillId="3" borderId="0" xfId="0" applyFont="1" applyFill="1"/>
    <xf numFmtId="0" fontId="31" fillId="3" borderId="0" xfId="0" applyFont="1" applyFill="1" applyAlignment="1">
      <alignment vertical="top" wrapText="1"/>
    </xf>
    <xf numFmtId="0" fontId="44" fillId="9" borderId="0" xfId="0" applyFont="1" applyFill="1" applyAlignment="1">
      <alignment horizontal="center" vertical="center"/>
    </xf>
    <xf numFmtId="169" fontId="16" fillId="2" borderId="0" xfId="3" applyNumberFormat="1" applyFont="1" applyFill="1" applyBorder="1" applyAlignment="1" applyProtection="1">
      <alignment horizontal="left" vertical="center"/>
    </xf>
    <xf numFmtId="6" fontId="16" fillId="2" borderId="0" xfId="0" applyNumberFormat="1" applyFont="1" applyFill="1" applyAlignment="1">
      <alignment horizontal="left" vertical="center"/>
    </xf>
    <xf numFmtId="9" fontId="16" fillId="2" borderId="0" xfId="0" applyNumberFormat="1" applyFont="1" applyFill="1" applyAlignment="1">
      <alignment horizontal="left" vertical="center" wrapText="1"/>
    </xf>
    <xf numFmtId="0" fontId="26" fillId="3" borderId="0" xfId="0" applyFont="1" applyFill="1" applyAlignment="1">
      <alignment horizontal="left" vertical="center" wrapText="1"/>
    </xf>
    <xf numFmtId="6" fontId="16" fillId="2" borderId="0" xfId="0" applyNumberFormat="1" applyFont="1" applyFill="1" applyAlignment="1" applyProtection="1">
      <alignment horizontal="left" vertical="center"/>
      <protection hidden="1"/>
    </xf>
    <xf numFmtId="0" fontId="24" fillId="10" borderId="17" xfId="0" applyFont="1" applyFill="1" applyBorder="1" applyAlignment="1">
      <alignment vertical="center" wrapText="1"/>
    </xf>
    <xf numFmtId="0" fontId="24" fillId="10" borderId="13" xfId="0" applyFont="1" applyFill="1" applyBorder="1" applyAlignment="1">
      <alignment vertical="center" wrapText="1"/>
    </xf>
    <xf numFmtId="0" fontId="25" fillId="10" borderId="18" xfId="0" applyFont="1" applyFill="1" applyBorder="1" applyAlignment="1">
      <alignment vertical="top" wrapText="1"/>
    </xf>
    <xf numFmtId="0" fontId="22" fillId="10" borderId="18" xfId="4" applyFont="1" applyFill="1" applyBorder="1" applyAlignment="1" applyProtection="1">
      <alignment vertical="top" wrapText="1"/>
      <protection locked="0"/>
    </xf>
    <xf numFmtId="0" fontId="25" fillId="10" borderId="18" xfId="0" quotePrefix="1" applyFont="1" applyFill="1" applyBorder="1" applyAlignment="1">
      <alignment vertical="center" wrapText="1"/>
    </xf>
    <xf numFmtId="0" fontId="22" fillId="10" borderId="18" xfId="4" quotePrefix="1" applyFont="1" applyFill="1" applyBorder="1" applyAlignment="1" applyProtection="1">
      <alignment vertical="top" wrapText="1"/>
      <protection locked="0"/>
    </xf>
    <xf numFmtId="0" fontId="16" fillId="10" borderId="18" xfId="4" applyFont="1" applyFill="1" applyBorder="1" applyAlignment="1" applyProtection="1">
      <alignment vertical="top" wrapText="1"/>
      <protection locked="0"/>
    </xf>
    <xf numFmtId="0" fontId="25" fillId="10" borderId="18" xfId="0" applyFont="1" applyFill="1" applyBorder="1" applyAlignment="1">
      <alignment vertical="center" wrapText="1"/>
    </xf>
    <xf numFmtId="0" fontId="16" fillId="10" borderId="18" xfId="4" applyFont="1" applyFill="1" applyBorder="1" applyAlignment="1">
      <alignment wrapText="1"/>
    </xf>
    <xf numFmtId="0" fontId="0" fillId="10" borderId="19" xfId="0" applyFill="1" applyBorder="1"/>
    <xf numFmtId="0" fontId="45" fillId="10" borderId="13" xfId="0" applyFont="1" applyFill="1" applyBorder="1" applyAlignment="1">
      <alignment wrapText="1"/>
    </xf>
    <xf numFmtId="0" fontId="0" fillId="10" borderId="18" xfId="0" applyFill="1" applyBorder="1"/>
    <xf numFmtId="0" fontId="45" fillId="10" borderId="18" xfId="0" applyFont="1" applyFill="1" applyBorder="1" applyAlignment="1">
      <alignment wrapText="1"/>
    </xf>
    <xf numFmtId="0" fontId="46" fillId="10" borderId="18" xfId="0" applyFont="1" applyFill="1" applyBorder="1"/>
    <xf numFmtId="0" fontId="11" fillId="10" borderId="0" xfId="0" applyFont="1" applyFill="1" applyAlignment="1">
      <alignment vertical="center"/>
    </xf>
    <xf numFmtId="9" fontId="47" fillId="7" borderId="0" xfId="0" applyNumberFormat="1" applyFont="1" applyFill="1" applyAlignment="1">
      <alignment horizontal="left" vertical="center" wrapText="1"/>
    </xf>
    <xf numFmtId="0" fontId="16" fillId="11" borderId="48" xfId="0" applyFont="1" applyFill="1" applyBorder="1" applyAlignment="1" applyProtection="1">
      <alignment horizontal="left" vertical="center" wrapText="1"/>
      <protection locked="0"/>
    </xf>
    <xf numFmtId="0" fontId="16" fillId="3" borderId="48" xfId="0" applyFont="1" applyFill="1" applyBorder="1" applyAlignment="1" applyProtection="1">
      <alignment horizontal="left" vertical="center"/>
      <protection locked="0"/>
    </xf>
    <xf numFmtId="1" fontId="16" fillId="11" borderId="48" xfId="0" applyNumberFormat="1" applyFont="1" applyFill="1" applyBorder="1" applyAlignment="1" applyProtection="1">
      <alignment horizontal="left" vertical="center"/>
      <protection locked="0"/>
    </xf>
    <xf numFmtId="2" fontId="16" fillId="3" borderId="52" xfId="0" applyNumberFormat="1" applyFont="1" applyFill="1" applyBorder="1" applyAlignment="1">
      <alignment horizontal="left" vertical="center"/>
    </xf>
    <xf numFmtId="164" fontId="16" fillId="3" borderId="48" xfId="0" applyNumberFormat="1" applyFont="1" applyFill="1" applyBorder="1" applyAlignment="1">
      <alignment horizontal="left" vertical="center"/>
    </xf>
    <xf numFmtId="169" fontId="16" fillId="3" borderId="51" xfId="0" applyNumberFormat="1" applyFont="1" applyFill="1" applyBorder="1" applyAlignment="1">
      <alignment horizontal="left" vertical="center"/>
    </xf>
    <xf numFmtId="166" fontId="18" fillId="3" borderId="52" xfId="0" applyNumberFormat="1" applyFont="1" applyFill="1" applyBorder="1" applyAlignment="1">
      <alignment horizontal="left" vertical="center"/>
    </xf>
    <xf numFmtId="169" fontId="16" fillId="11" borderId="51" xfId="0" applyNumberFormat="1" applyFont="1" applyFill="1" applyBorder="1" applyAlignment="1" applyProtection="1">
      <alignment horizontal="left" vertical="center"/>
      <protection locked="0"/>
    </xf>
    <xf numFmtId="166" fontId="48" fillId="11" borderId="52" xfId="0" applyNumberFormat="1" applyFont="1" applyFill="1" applyBorder="1" applyAlignment="1">
      <alignment horizontal="left" vertical="center"/>
    </xf>
    <xf numFmtId="169" fontId="16" fillId="11" borderId="48" xfId="0" applyNumberFormat="1" applyFont="1" applyFill="1" applyBorder="1" applyAlignment="1" applyProtection="1">
      <alignment horizontal="left" vertical="center"/>
      <protection locked="0"/>
    </xf>
    <xf numFmtId="165" fontId="16" fillId="3" borderId="48" xfId="0" applyNumberFormat="1" applyFont="1" applyFill="1" applyBorder="1" applyAlignment="1">
      <alignment horizontal="left" vertical="center"/>
    </xf>
    <xf numFmtId="0" fontId="16" fillId="11" borderId="51" xfId="0" applyFont="1" applyFill="1" applyBorder="1" applyAlignment="1" applyProtection="1">
      <alignment horizontal="left" vertical="center"/>
      <protection locked="0"/>
    </xf>
    <xf numFmtId="0" fontId="48" fillId="11" borderId="52" xfId="0" applyFont="1" applyFill="1" applyBorder="1" applyAlignment="1">
      <alignment horizontal="left" vertical="center"/>
    </xf>
    <xf numFmtId="166" fontId="16" fillId="0" borderId="48" xfId="0" applyNumberFormat="1" applyFont="1" applyBorder="1" applyAlignment="1">
      <alignment horizontal="left" vertical="center"/>
    </xf>
    <xf numFmtId="49" fontId="16" fillId="11" borderId="48" xfId="0" applyNumberFormat="1" applyFont="1" applyFill="1" applyBorder="1" applyAlignment="1" applyProtection="1">
      <alignment horizontal="left" vertical="center"/>
      <protection locked="0"/>
    </xf>
    <xf numFmtId="165" fontId="17" fillId="3" borderId="48" xfId="0" applyNumberFormat="1" applyFont="1" applyFill="1" applyBorder="1" applyAlignment="1">
      <alignment horizontal="left" vertical="center"/>
    </xf>
    <xf numFmtId="0" fontId="16" fillId="3" borderId="49" xfId="0" applyFont="1" applyFill="1" applyBorder="1" applyAlignment="1" applyProtection="1">
      <alignment horizontal="left" vertical="center"/>
      <protection locked="0"/>
    </xf>
    <xf numFmtId="0" fontId="16" fillId="11" borderId="49" xfId="0" applyFont="1" applyFill="1" applyBorder="1" applyAlignment="1" applyProtection="1">
      <alignment horizontal="left" vertical="center" wrapText="1"/>
      <protection locked="0"/>
    </xf>
    <xf numFmtId="1" fontId="16" fillId="11" borderId="49" xfId="0" applyNumberFormat="1" applyFont="1" applyFill="1" applyBorder="1" applyAlignment="1" applyProtection="1">
      <alignment horizontal="left" vertical="center"/>
      <protection locked="0"/>
    </xf>
    <xf numFmtId="2" fontId="16" fillId="3" borderId="54" xfId="0" applyNumberFormat="1" applyFont="1" applyFill="1" applyBorder="1" applyAlignment="1">
      <alignment horizontal="left" vertical="center"/>
    </xf>
    <xf numFmtId="164" fontId="16" fillId="3" borderId="49" xfId="0" applyNumberFormat="1" applyFont="1" applyFill="1" applyBorder="1" applyAlignment="1">
      <alignment horizontal="left" vertical="center"/>
    </xf>
    <xf numFmtId="169" fontId="16" fillId="3" borderId="53" xfId="0" applyNumberFormat="1" applyFont="1" applyFill="1" applyBorder="1" applyAlignment="1">
      <alignment horizontal="left" vertical="center"/>
    </xf>
    <xf numFmtId="166" fontId="18" fillId="3" borderId="54" xfId="0" applyNumberFormat="1" applyFont="1" applyFill="1" applyBorder="1" applyAlignment="1">
      <alignment horizontal="left" vertical="center"/>
    </xf>
    <xf numFmtId="169" fontId="16" fillId="11" borderId="53" xfId="0" applyNumberFormat="1" applyFont="1" applyFill="1" applyBorder="1" applyAlignment="1" applyProtection="1">
      <alignment horizontal="left" vertical="center"/>
      <protection locked="0"/>
    </xf>
    <xf numFmtId="166" fontId="48" fillId="11" borderId="54" xfId="0" applyNumberFormat="1" applyFont="1" applyFill="1" applyBorder="1" applyAlignment="1">
      <alignment horizontal="left" vertical="center"/>
    </xf>
    <xf numFmtId="169" fontId="16" fillId="11" borderId="49" xfId="0" applyNumberFormat="1" applyFont="1" applyFill="1" applyBorder="1" applyAlignment="1" applyProtection="1">
      <alignment horizontal="left" vertical="center"/>
      <protection locked="0"/>
    </xf>
    <xf numFmtId="165" fontId="16" fillId="3" borderId="49" xfId="0" applyNumberFormat="1" applyFont="1" applyFill="1" applyBorder="1" applyAlignment="1">
      <alignment horizontal="left" vertical="center"/>
    </xf>
    <xf numFmtId="0" fontId="16" fillId="11" borderId="53" xfId="0" applyFont="1" applyFill="1" applyBorder="1" applyAlignment="1" applyProtection="1">
      <alignment horizontal="left" vertical="center"/>
      <protection locked="0"/>
    </xf>
    <xf numFmtId="0" fontId="48" fillId="11" borderId="54" xfId="0" applyFont="1" applyFill="1" applyBorder="1" applyAlignment="1">
      <alignment horizontal="left" vertical="center"/>
    </xf>
    <xf numFmtId="166" fontId="16" fillId="3" borderId="49" xfId="0" applyNumberFormat="1" applyFont="1" applyFill="1" applyBorder="1" applyAlignment="1">
      <alignment horizontal="left" vertical="center"/>
    </xf>
    <xf numFmtId="49" fontId="16" fillId="11" borderId="49" xfId="0" applyNumberFormat="1" applyFont="1" applyFill="1" applyBorder="1" applyAlignment="1" applyProtection="1">
      <alignment horizontal="left" vertical="center"/>
      <protection locked="0"/>
    </xf>
    <xf numFmtId="165" fontId="17" fillId="3" borderId="49" xfId="0" applyNumberFormat="1" applyFont="1" applyFill="1" applyBorder="1" applyAlignment="1">
      <alignment horizontal="left" vertical="center"/>
    </xf>
    <xf numFmtId="0" fontId="16" fillId="3" borderId="50" xfId="0" applyFont="1" applyFill="1" applyBorder="1" applyAlignment="1" applyProtection="1">
      <alignment horizontal="left" vertical="center"/>
      <protection locked="0"/>
    </xf>
    <xf numFmtId="0" fontId="16" fillId="11" borderId="50" xfId="0" applyFont="1" applyFill="1" applyBorder="1" applyAlignment="1" applyProtection="1">
      <alignment horizontal="left" vertical="center" wrapText="1"/>
      <protection locked="0"/>
    </xf>
    <xf numFmtId="1" fontId="16" fillId="11" borderId="50" xfId="0" applyNumberFormat="1" applyFont="1" applyFill="1" applyBorder="1" applyAlignment="1" applyProtection="1">
      <alignment horizontal="left" vertical="center"/>
      <protection locked="0"/>
    </xf>
    <xf numFmtId="2" fontId="16" fillId="3" borderId="56" xfId="0" applyNumberFormat="1" applyFont="1" applyFill="1" applyBorder="1" applyAlignment="1">
      <alignment horizontal="left" vertical="center"/>
    </xf>
    <xf numFmtId="164" fontId="16" fillId="3" borderId="50" xfId="0" applyNumberFormat="1" applyFont="1" applyFill="1" applyBorder="1" applyAlignment="1">
      <alignment horizontal="left" vertical="center"/>
    </xf>
    <xf numFmtId="169" fontId="16" fillId="3" borderId="55" xfId="0" applyNumberFormat="1" applyFont="1" applyFill="1" applyBorder="1" applyAlignment="1">
      <alignment horizontal="left" vertical="center"/>
    </xf>
    <xf numFmtId="166" fontId="18" fillId="3" borderId="56" xfId="0" applyNumberFormat="1" applyFont="1" applyFill="1" applyBorder="1" applyAlignment="1">
      <alignment horizontal="left" vertical="center"/>
    </xf>
    <xf numFmtId="169" fontId="16" fillId="11" borderId="55" xfId="0" applyNumberFormat="1" applyFont="1" applyFill="1" applyBorder="1" applyAlignment="1" applyProtection="1">
      <alignment horizontal="left" vertical="center"/>
      <protection locked="0"/>
    </xf>
    <xf numFmtId="166" fontId="48" fillId="11" borderId="56" xfId="0" applyNumberFormat="1" applyFont="1" applyFill="1" applyBorder="1" applyAlignment="1">
      <alignment horizontal="left" vertical="center"/>
    </xf>
    <xf numFmtId="169" fontId="16" fillId="11" borderId="50" xfId="0" applyNumberFormat="1" applyFont="1" applyFill="1" applyBorder="1" applyAlignment="1" applyProtection="1">
      <alignment horizontal="left" vertical="center"/>
      <protection locked="0"/>
    </xf>
    <xf numFmtId="165" fontId="16" fillId="3" borderId="50" xfId="0" applyNumberFormat="1" applyFont="1" applyFill="1" applyBorder="1" applyAlignment="1">
      <alignment horizontal="left" vertical="center"/>
    </xf>
    <xf numFmtId="0" fontId="16" fillId="11" borderId="55" xfId="0" applyFont="1" applyFill="1" applyBorder="1" applyAlignment="1" applyProtection="1">
      <alignment horizontal="left" vertical="center"/>
      <protection locked="0"/>
    </xf>
    <xf numFmtId="0" fontId="48" fillId="11" borderId="56" xfId="0" applyFont="1" applyFill="1" applyBorder="1" applyAlignment="1">
      <alignment horizontal="left" vertical="center"/>
    </xf>
    <xf numFmtId="166" fontId="16" fillId="3" borderId="50" xfId="0" applyNumberFormat="1" applyFont="1" applyFill="1" applyBorder="1" applyAlignment="1">
      <alignment horizontal="left" vertical="center"/>
    </xf>
    <xf numFmtId="49" fontId="16" fillId="11" borderId="50" xfId="0" applyNumberFormat="1" applyFont="1" applyFill="1" applyBorder="1" applyAlignment="1" applyProtection="1">
      <alignment horizontal="left" vertical="center"/>
      <protection locked="0"/>
    </xf>
    <xf numFmtId="165" fontId="17" fillId="3" borderId="50" xfId="0" applyNumberFormat="1" applyFont="1" applyFill="1" applyBorder="1" applyAlignment="1">
      <alignment horizontal="left" vertical="center"/>
    </xf>
    <xf numFmtId="0" fontId="16" fillId="0" borderId="82" xfId="0" applyFont="1" applyBorder="1"/>
    <xf numFmtId="0" fontId="16" fillId="3" borderId="72" xfId="0" applyFont="1" applyFill="1" applyBorder="1" applyAlignment="1" applyProtection="1">
      <alignment horizontal="left" vertical="center"/>
      <protection locked="0"/>
    </xf>
    <xf numFmtId="0" fontId="16" fillId="11" borderId="72" xfId="0" applyFont="1" applyFill="1" applyBorder="1" applyAlignment="1" applyProtection="1">
      <alignment horizontal="left" vertical="center" wrapText="1"/>
      <protection locked="0"/>
    </xf>
    <xf numFmtId="1" fontId="16" fillId="11" borderId="58" xfId="0" applyNumberFormat="1" applyFont="1" applyFill="1" applyBorder="1" applyAlignment="1" applyProtection="1">
      <alignment horizontal="left" vertical="center"/>
      <protection locked="0"/>
    </xf>
    <xf numFmtId="164" fontId="16" fillId="3" borderId="58" xfId="0" applyNumberFormat="1" applyFont="1" applyFill="1" applyBorder="1" applyAlignment="1">
      <alignment horizontal="left" vertical="center"/>
    </xf>
    <xf numFmtId="169" fontId="16" fillId="3" borderId="61" xfId="0" applyNumberFormat="1" applyFont="1" applyFill="1" applyBorder="1" applyAlignment="1">
      <alignment horizontal="left" vertical="center"/>
    </xf>
    <xf numFmtId="166" fontId="18" fillId="3" borderId="62" xfId="0" applyNumberFormat="1" applyFont="1" applyFill="1" applyBorder="1" applyAlignment="1">
      <alignment horizontal="left" vertical="center"/>
    </xf>
    <xf numFmtId="165" fontId="16" fillId="3" borderId="58" xfId="0" applyNumberFormat="1" applyFont="1" applyFill="1" applyBorder="1" applyAlignment="1">
      <alignment horizontal="left" vertical="center"/>
    </xf>
    <xf numFmtId="0" fontId="16" fillId="11" borderId="61" xfId="0" applyFont="1" applyFill="1" applyBorder="1" applyAlignment="1" applyProtection="1">
      <alignment horizontal="left" vertical="center"/>
      <protection locked="0"/>
    </xf>
    <xf numFmtId="166" fontId="16" fillId="0" borderId="58" xfId="0" applyNumberFormat="1" applyFont="1" applyBorder="1" applyAlignment="1">
      <alignment horizontal="left" vertical="center"/>
    </xf>
    <xf numFmtId="49" fontId="16" fillId="11" borderId="58" xfId="0" applyNumberFormat="1" applyFont="1" applyFill="1" applyBorder="1" applyAlignment="1" applyProtection="1">
      <alignment horizontal="left" vertical="center"/>
      <protection locked="0"/>
    </xf>
    <xf numFmtId="0" fontId="16" fillId="3" borderId="59" xfId="0" applyFont="1" applyFill="1" applyBorder="1" applyAlignment="1" applyProtection="1">
      <alignment horizontal="left" vertical="center"/>
      <protection locked="0"/>
    </xf>
    <xf numFmtId="0" fontId="16" fillId="11" borderId="59" xfId="0" applyFont="1" applyFill="1" applyBorder="1" applyAlignment="1" applyProtection="1">
      <alignment horizontal="left" vertical="center" wrapText="1"/>
      <protection locked="0"/>
    </xf>
    <xf numFmtId="1" fontId="16" fillId="11" borderId="59" xfId="0" applyNumberFormat="1" applyFont="1" applyFill="1" applyBorder="1" applyAlignment="1" applyProtection="1">
      <alignment horizontal="left" vertical="center"/>
      <protection locked="0"/>
    </xf>
    <xf numFmtId="164" fontId="16" fillId="3" borderId="59" xfId="0" applyNumberFormat="1" applyFont="1" applyFill="1" applyBorder="1" applyAlignment="1">
      <alignment horizontal="left" vertical="center"/>
    </xf>
    <xf numFmtId="169" fontId="16" fillId="3" borderId="63" xfId="0" applyNumberFormat="1" applyFont="1" applyFill="1" applyBorder="1" applyAlignment="1">
      <alignment horizontal="left" vertical="center"/>
    </xf>
    <xf numFmtId="166" fontId="18" fillId="3" borderId="64" xfId="0" applyNumberFormat="1" applyFont="1" applyFill="1" applyBorder="1" applyAlignment="1">
      <alignment horizontal="left" vertical="center"/>
    </xf>
    <xf numFmtId="165" fontId="16" fillId="3" borderId="59" xfId="0" applyNumberFormat="1" applyFont="1" applyFill="1" applyBorder="1" applyAlignment="1">
      <alignment horizontal="left" vertical="center"/>
    </xf>
    <xf numFmtId="0" fontId="16" fillId="11" borderId="63" xfId="0" applyFont="1" applyFill="1" applyBorder="1" applyAlignment="1" applyProtection="1">
      <alignment horizontal="left" vertical="center"/>
      <protection locked="0"/>
    </xf>
    <xf numFmtId="166" fontId="16" fillId="3" borderId="59" xfId="0" applyNumberFormat="1" applyFont="1" applyFill="1" applyBorder="1" applyAlignment="1">
      <alignment horizontal="left" vertical="center"/>
    </xf>
    <xf numFmtId="49" fontId="16" fillId="11" borderId="59" xfId="0" applyNumberFormat="1" applyFont="1" applyFill="1" applyBorder="1" applyAlignment="1" applyProtection="1">
      <alignment horizontal="left" vertical="center"/>
      <protection locked="0"/>
    </xf>
    <xf numFmtId="0" fontId="16" fillId="3" borderId="60" xfId="0" applyFont="1" applyFill="1" applyBorder="1" applyAlignment="1" applyProtection="1">
      <alignment horizontal="left" vertical="center"/>
      <protection locked="0"/>
    </xf>
    <xf numFmtId="0" fontId="16" fillId="11" borderId="60" xfId="0" applyFont="1" applyFill="1" applyBorder="1" applyAlignment="1" applyProtection="1">
      <alignment horizontal="left" vertical="center" wrapText="1"/>
      <protection locked="0"/>
    </xf>
    <xf numFmtId="1" fontId="16" fillId="11" borderId="60" xfId="0" applyNumberFormat="1" applyFont="1" applyFill="1" applyBorder="1" applyAlignment="1" applyProtection="1">
      <alignment horizontal="left" vertical="center"/>
      <protection locked="0"/>
    </xf>
    <xf numFmtId="164" fontId="16" fillId="3" borderId="60" xfId="0" applyNumberFormat="1" applyFont="1" applyFill="1" applyBorder="1" applyAlignment="1">
      <alignment horizontal="left" vertical="center"/>
    </xf>
    <xf numFmtId="169" fontId="16" fillId="3" borderId="65" xfId="0" applyNumberFormat="1" applyFont="1" applyFill="1" applyBorder="1" applyAlignment="1">
      <alignment horizontal="left" vertical="center"/>
    </xf>
    <xf numFmtId="166" fontId="18" fillId="3" borderId="66" xfId="0" applyNumberFormat="1" applyFont="1" applyFill="1" applyBorder="1" applyAlignment="1">
      <alignment horizontal="left" vertical="center"/>
    </xf>
    <xf numFmtId="165" fontId="16" fillId="3" borderId="60" xfId="0" applyNumberFormat="1" applyFont="1" applyFill="1" applyBorder="1" applyAlignment="1">
      <alignment horizontal="left" vertical="center"/>
    </xf>
    <xf numFmtId="0" fontId="16" fillId="11" borderId="65" xfId="0" applyFont="1" applyFill="1" applyBorder="1" applyAlignment="1" applyProtection="1">
      <alignment horizontal="left" vertical="center"/>
      <protection locked="0"/>
    </xf>
    <xf numFmtId="166" fontId="16" fillId="3" borderId="60" xfId="0" applyNumberFormat="1" applyFont="1" applyFill="1" applyBorder="1" applyAlignment="1">
      <alignment horizontal="left" vertical="center"/>
    </xf>
    <xf numFmtId="49" fontId="16" fillId="11" borderId="60" xfId="0" applyNumberFormat="1" applyFont="1" applyFill="1" applyBorder="1" applyAlignment="1" applyProtection="1">
      <alignment horizontal="left" vertical="center"/>
      <protection locked="0"/>
    </xf>
    <xf numFmtId="165" fontId="17" fillId="3" borderId="58" xfId="0" applyNumberFormat="1" applyFont="1" applyFill="1" applyBorder="1" applyAlignment="1">
      <alignment horizontal="left" vertical="center"/>
    </xf>
    <xf numFmtId="165" fontId="17" fillId="3" borderId="59" xfId="0" applyNumberFormat="1" applyFont="1" applyFill="1" applyBorder="1" applyAlignment="1">
      <alignment horizontal="left" vertical="center"/>
    </xf>
    <xf numFmtId="165" fontId="17" fillId="3" borderId="60" xfId="0" applyNumberFormat="1" applyFont="1" applyFill="1" applyBorder="1" applyAlignment="1">
      <alignment horizontal="left" vertical="center"/>
    </xf>
    <xf numFmtId="0" fontId="48" fillId="11" borderId="62" xfId="0" applyFont="1" applyFill="1" applyBorder="1" applyAlignment="1">
      <alignment horizontal="left" vertical="center"/>
    </xf>
    <xf numFmtId="0" fontId="48" fillId="11" borderId="64" xfId="0" applyFont="1" applyFill="1" applyBorder="1" applyAlignment="1">
      <alignment horizontal="left" vertical="center"/>
    </xf>
    <xf numFmtId="0" fontId="48" fillId="11" borderId="66" xfId="0" applyFont="1" applyFill="1" applyBorder="1" applyAlignment="1">
      <alignment horizontal="left" vertical="center"/>
    </xf>
    <xf numFmtId="0" fontId="49" fillId="3" borderId="0" xfId="0" applyFont="1" applyFill="1" applyAlignment="1">
      <alignment vertical="center"/>
    </xf>
    <xf numFmtId="0" fontId="16" fillId="3" borderId="0" xfId="0" applyFont="1" applyFill="1" applyAlignment="1">
      <alignment horizontal="left" vertical="top"/>
    </xf>
    <xf numFmtId="0" fontId="29" fillId="3" borderId="0" xfId="0" applyFont="1" applyFill="1" applyAlignment="1">
      <alignment horizontal="left" vertical="center" wrapText="1"/>
    </xf>
    <xf numFmtId="0" fontId="15" fillId="10" borderId="0" xfId="4" applyFont="1" applyFill="1" applyBorder="1" applyAlignment="1" applyProtection="1">
      <alignment vertical="center"/>
      <protection locked="0"/>
    </xf>
    <xf numFmtId="0" fontId="15" fillId="4" borderId="0" xfId="0" applyFont="1" applyFill="1" applyAlignment="1">
      <alignment horizontal="left" vertical="center"/>
    </xf>
    <xf numFmtId="0" fontId="15" fillId="4" borderId="0" xfId="0" applyFont="1" applyFill="1" applyAlignment="1">
      <alignment horizontal="center"/>
    </xf>
    <xf numFmtId="0" fontId="16" fillId="4" borderId="0" xfId="0" applyFont="1" applyFill="1" applyAlignment="1">
      <alignment horizontal="left" vertical="top"/>
    </xf>
    <xf numFmtId="49" fontId="2" fillId="3" borderId="0" xfId="0" applyNumberFormat="1" applyFont="1" applyFill="1"/>
    <xf numFmtId="169" fontId="16" fillId="3" borderId="0" xfId="0" applyNumberFormat="1" applyFont="1" applyFill="1" applyAlignment="1">
      <alignment horizontal="left" vertical="center"/>
    </xf>
    <xf numFmtId="49" fontId="16" fillId="3" borderId="0" xfId="0" applyNumberFormat="1" applyFont="1" applyFill="1" applyAlignment="1">
      <alignment horizontal="left" vertical="center"/>
    </xf>
    <xf numFmtId="0" fontId="16" fillId="3" borderId="75" xfId="0" applyFont="1" applyFill="1" applyBorder="1" applyAlignment="1">
      <alignment vertical="top"/>
    </xf>
    <xf numFmtId="168" fontId="16" fillId="3" borderId="75" xfId="0" applyNumberFormat="1" applyFont="1" applyFill="1" applyBorder="1" applyAlignment="1">
      <alignment vertical="top"/>
    </xf>
    <xf numFmtId="0" fontId="0" fillId="3" borderId="0" xfId="0" applyFill="1" applyAlignment="1">
      <alignment vertical="top"/>
    </xf>
    <xf numFmtId="0" fontId="16" fillId="4" borderId="75" xfId="0" applyFont="1" applyFill="1" applyBorder="1" applyAlignment="1">
      <alignment vertical="top"/>
    </xf>
    <xf numFmtId="168" fontId="16" fillId="4" borderId="75" xfId="0" applyNumberFormat="1" applyFont="1" applyFill="1" applyBorder="1" applyAlignment="1">
      <alignment vertical="top"/>
    </xf>
    <xf numFmtId="0" fontId="15" fillId="12" borderId="17" xfId="0" applyFont="1" applyFill="1" applyBorder="1" applyAlignment="1">
      <alignment horizontal="left" vertical="center"/>
    </xf>
    <xf numFmtId="0" fontId="16" fillId="4" borderId="68" xfId="0" applyFont="1" applyFill="1" applyBorder="1" applyAlignment="1">
      <alignment vertical="top"/>
    </xf>
    <xf numFmtId="0" fontId="16" fillId="3" borderId="0" xfId="0" applyFont="1" applyFill="1" applyAlignment="1">
      <alignment horizontal="left" vertical="top" wrapText="1"/>
    </xf>
    <xf numFmtId="0" fontId="51" fillId="2" borderId="0" xfId="2" applyFont="1" applyFill="1" applyAlignment="1">
      <alignment horizontal="left" vertical="center"/>
    </xf>
    <xf numFmtId="6" fontId="52" fillId="2" borderId="0" xfId="0" applyNumberFormat="1" applyFont="1" applyFill="1" applyAlignment="1">
      <alignment horizontal="left" vertical="center" wrapText="1"/>
    </xf>
    <xf numFmtId="0" fontId="51" fillId="2" borderId="0" xfId="0" applyFont="1" applyFill="1" applyAlignment="1">
      <alignment horizontal="left" vertical="center"/>
    </xf>
    <xf numFmtId="0" fontId="25" fillId="3" borderId="0" xfId="2" applyFont="1" applyFill="1" applyAlignment="1">
      <alignment horizontal="left" vertical="center"/>
    </xf>
    <xf numFmtId="0" fontId="25" fillId="3" borderId="0" xfId="2" applyFont="1" applyFill="1" applyAlignment="1">
      <alignment horizontal="left" vertical="center" wrapText="1"/>
    </xf>
    <xf numFmtId="168" fontId="25" fillId="11" borderId="0" xfId="2" applyNumberFormat="1" applyFont="1" applyFill="1" applyAlignment="1" applyProtection="1">
      <alignment horizontal="left" vertical="center" wrapText="1"/>
      <protection locked="0"/>
    </xf>
    <xf numFmtId="0" fontId="51" fillId="3" borderId="0" xfId="0" applyFont="1" applyFill="1" applyAlignment="1">
      <alignment horizontal="left"/>
    </xf>
    <xf numFmtId="168" fontId="0" fillId="3" borderId="0" xfId="0" applyNumberFormat="1" applyFill="1"/>
    <xf numFmtId="168" fontId="51" fillId="3" borderId="0" xfId="2" applyNumberFormat="1" applyFont="1" applyFill="1" applyAlignment="1">
      <alignment horizontal="left" vertical="center"/>
    </xf>
    <xf numFmtId="0" fontId="50" fillId="3" borderId="0" xfId="0" applyFont="1" applyFill="1"/>
    <xf numFmtId="170" fontId="25" fillId="3" borderId="0" xfId="2" applyNumberFormat="1" applyFont="1" applyFill="1" applyAlignment="1">
      <alignment horizontal="left" vertical="center"/>
    </xf>
    <xf numFmtId="0" fontId="0" fillId="7" borderId="0" xfId="0" applyFill="1"/>
    <xf numFmtId="0" fontId="2" fillId="2" borderId="0" xfId="2" applyFont="1" applyFill="1" applyAlignment="1">
      <alignment horizontal="left" vertical="center" wrapText="1"/>
    </xf>
    <xf numFmtId="0" fontId="51" fillId="2" borderId="0" xfId="2" applyFont="1" applyFill="1" applyAlignment="1">
      <alignment horizontal="left" vertical="center" wrapText="1"/>
    </xf>
    <xf numFmtId="0" fontId="19" fillId="3" borderId="0" xfId="0" applyFont="1" applyFill="1" applyAlignment="1">
      <alignment horizontal="left" vertical="top" wrapText="1"/>
    </xf>
    <xf numFmtId="168" fontId="53" fillId="3" borderId="0" xfId="2" applyNumberFormat="1" applyFont="1" applyFill="1" applyAlignment="1">
      <alignment horizontal="left" vertical="center"/>
    </xf>
    <xf numFmtId="0" fontId="25" fillId="2" borderId="0" xfId="2" applyFont="1" applyFill="1" applyAlignment="1">
      <alignment horizontal="left" vertical="center" wrapText="1"/>
    </xf>
    <xf numFmtId="0" fontId="25" fillId="2" borderId="0" xfId="0" applyFont="1" applyFill="1" applyAlignment="1">
      <alignment horizontal="left" vertical="center" wrapText="1"/>
    </xf>
    <xf numFmtId="0" fontId="51" fillId="2" borderId="0" xfId="0" applyFont="1" applyFill="1" applyAlignment="1">
      <alignment horizontal="left" vertical="center" wrapText="1"/>
    </xf>
    <xf numFmtId="2" fontId="25" fillId="3" borderId="0" xfId="2" applyNumberFormat="1" applyFont="1" applyFill="1" applyAlignment="1">
      <alignment horizontal="left" vertical="center" wrapText="1"/>
    </xf>
    <xf numFmtId="0" fontId="53" fillId="2" borderId="0" xfId="2" applyFont="1" applyFill="1" applyAlignment="1">
      <alignment horizontal="left" wrapText="1"/>
    </xf>
    <xf numFmtId="0" fontId="19" fillId="3" borderId="0" xfId="0" applyFont="1" applyFill="1" applyAlignment="1">
      <alignment horizontal="left" vertical="center" wrapText="1"/>
    </xf>
    <xf numFmtId="0" fontId="4" fillId="2" borderId="0" xfId="0" applyFont="1" applyFill="1" applyAlignment="1">
      <alignment horizontal="left" vertical="top" wrapText="1"/>
    </xf>
    <xf numFmtId="168" fontId="52" fillId="0" borderId="0" xfId="2" applyNumberFormat="1" applyFont="1" applyAlignment="1">
      <alignment horizontal="left" vertical="center" wrapText="1"/>
    </xf>
    <xf numFmtId="0" fontId="54" fillId="3" borderId="0" xfId="0" applyFont="1" applyFill="1" applyAlignment="1">
      <alignment horizontal="left" vertical="top" wrapText="1"/>
    </xf>
    <xf numFmtId="2" fontId="25" fillId="3" borderId="0" xfId="0" applyNumberFormat="1" applyFont="1" applyFill="1" applyAlignment="1">
      <alignment horizontal="left" vertical="center" wrapText="1"/>
    </xf>
    <xf numFmtId="0" fontId="53" fillId="3" borderId="0" xfId="2" applyFont="1" applyFill="1" applyAlignment="1">
      <alignment horizontal="left" wrapText="1"/>
    </xf>
    <xf numFmtId="168" fontId="25" fillId="3" borderId="0" xfId="2" applyNumberFormat="1" applyFont="1" applyFill="1" applyAlignment="1">
      <alignment horizontal="left" vertical="center" wrapText="1"/>
    </xf>
    <xf numFmtId="169" fontId="25" fillId="3" borderId="0" xfId="2" applyNumberFormat="1" applyFont="1" applyFill="1" applyAlignment="1">
      <alignment horizontal="left" vertical="center" wrapText="1"/>
    </xf>
    <xf numFmtId="0" fontId="54" fillId="3" borderId="0" xfId="0" applyFont="1" applyFill="1" applyAlignment="1">
      <alignment horizontal="left" vertical="center" wrapText="1"/>
    </xf>
    <xf numFmtId="0" fontId="39" fillId="7" borderId="0" xfId="0" applyFont="1" applyFill="1" applyAlignment="1">
      <alignment horizontal="left" vertical="center" wrapText="1"/>
    </xf>
    <xf numFmtId="0" fontId="32" fillId="7" borderId="0" xfId="2" applyFont="1" applyFill="1" applyAlignment="1">
      <alignment horizontal="left" vertical="center" wrapText="1"/>
    </xf>
    <xf numFmtId="0" fontId="27" fillId="7" borderId="0" xfId="2" applyFont="1" applyFill="1" applyAlignment="1">
      <alignment horizontal="left" vertical="center" wrapText="1"/>
    </xf>
    <xf numFmtId="170" fontId="16" fillId="3" borderId="0" xfId="0" applyNumberFormat="1" applyFont="1" applyFill="1" applyAlignment="1">
      <alignment horizontal="left"/>
    </xf>
    <xf numFmtId="170" fontId="18" fillId="3" borderId="0" xfId="2" applyNumberFormat="1" applyFont="1" applyFill="1" applyAlignment="1">
      <alignment horizontal="left" vertical="center"/>
    </xf>
    <xf numFmtId="0" fontId="55" fillId="3" borderId="0" xfId="0" applyFont="1" applyFill="1" applyAlignment="1">
      <alignment wrapText="1"/>
    </xf>
    <xf numFmtId="1" fontId="16" fillId="3" borderId="0" xfId="0" applyNumberFormat="1" applyFont="1" applyFill="1" applyAlignment="1">
      <alignment horizontal="left" vertical="center" wrapText="1"/>
    </xf>
    <xf numFmtId="0" fontId="16" fillId="3" borderId="68" xfId="0" applyFont="1" applyFill="1" applyBorder="1" applyAlignment="1">
      <alignment vertical="top"/>
    </xf>
    <xf numFmtId="0" fontId="16" fillId="10" borderId="68" xfId="0" applyFont="1" applyFill="1" applyBorder="1" applyAlignment="1">
      <alignment vertical="top"/>
    </xf>
    <xf numFmtId="168" fontId="16" fillId="10" borderId="75" xfId="0" applyNumberFormat="1" applyFont="1" applyFill="1" applyBorder="1" applyAlignment="1">
      <alignment vertical="top"/>
    </xf>
    <xf numFmtId="0" fontId="16" fillId="10" borderId="75" xfId="0" applyFont="1" applyFill="1" applyBorder="1" applyAlignment="1">
      <alignment vertical="top"/>
    </xf>
    <xf numFmtId="0" fontId="16" fillId="3" borderId="0" xfId="0" applyFont="1" applyFill="1" applyAlignment="1">
      <alignment vertical="top"/>
    </xf>
    <xf numFmtId="0" fontId="16" fillId="10" borderId="0" xfId="0" applyFont="1" applyFill="1" applyAlignment="1">
      <alignment vertical="top"/>
    </xf>
    <xf numFmtId="0" fontId="15" fillId="12" borderId="83" xfId="0" applyFont="1" applyFill="1" applyBorder="1" applyAlignment="1">
      <alignment vertical="center"/>
    </xf>
    <xf numFmtId="0" fontId="15" fillId="4" borderId="84" xfId="0" applyFont="1" applyFill="1" applyBorder="1" applyAlignment="1" applyProtection="1">
      <alignment horizontal="left" vertical="center"/>
      <protection locked="0"/>
    </xf>
    <xf numFmtId="0" fontId="15" fillId="12" borderId="85" xfId="0" applyFont="1" applyFill="1" applyBorder="1" applyAlignment="1">
      <alignment vertical="center"/>
    </xf>
    <xf numFmtId="0" fontId="15" fillId="4" borderId="86" xfId="0" applyFont="1" applyFill="1" applyBorder="1" applyAlignment="1">
      <alignment horizontal="left" vertical="center"/>
    </xf>
    <xf numFmtId="49" fontId="25" fillId="3" borderId="0" xfId="0" applyNumberFormat="1" applyFont="1" applyFill="1" applyAlignment="1">
      <alignment horizontal="left" vertical="top" wrapText="1"/>
    </xf>
    <xf numFmtId="0" fontId="16" fillId="11" borderId="0" xfId="0" applyFont="1" applyFill="1" applyAlignment="1" applyProtection="1">
      <alignment horizontal="left" vertical="center"/>
      <protection locked="0"/>
    </xf>
    <xf numFmtId="0" fontId="16" fillId="11" borderId="0" xfId="0" applyFont="1" applyFill="1" applyAlignment="1" applyProtection="1">
      <alignment horizontal="left" vertical="center" wrapText="1"/>
      <protection locked="0"/>
    </xf>
    <xf numFmtId="0" fontId="16" fillId="3" borderId="0" xfId="0" applyFont="1" applyFill="1" applyAlignment="1">
      <alignment horizontal="center" vertical="center"/>
    </xf>
    <xf numFmtId="0" fontId="0" fillId="9" borderId="13" xfId="0" applyFill="1" applyBorder="1" applyAlignment="1">
      <alignment horizontal="center"/>
    </xf>
    <xf numFmtId="0" fontId="0" fillId="9" borderId="18" xfId="0" applyFill="1" applyBorder="1" applyAlignment="1">
      <alignment horizontal="center"/>
    </xf>
    <xf numFmtId="0" fontId="0" fillId="9" borderId="19" xfId="0" applyFill="1" applyBorder="1" applyAlignment="1">
      <alignment horizontal="center"/>
    </xf>
    <xf numFmtId="49" fontId="16" fillId="11" borderId="0" xfId="0" applyNumberFormat="1" applyFont="1" applyFill="1" applyAlignment="1" applyProtection="1">
      <alignment horizontal="left" vertical="center"/>
      <protection locked="0"/>
    </xf>
    <xf numFmtId="0" fontId="20" fillId="3" borderId="0" xfId="0" applyFont="1" applyFill="1" applyAlignment="1">
      <alignment horizontal="center" vertical="center"/>
    </xf>
    <xf numFmtId="0" fontId="22" fillId="3" borderId="0" xfId="4" applyFont="1" applyFill="1" applyBorder="1" applyAlignment="1" applyProtection="1">
      <alignment horizontal="center" vertical="center"/>
    </xf>
    <xf numFmtId="1" fontId="16" fillId="11" borderId="0" xfId="0" applyNumberFormat="1" applyFont="1" applyFill="1" applyAlignment="1" applyProtection="1">
      <alignment horizontal="left" vertical="center" wrapText="1"/>
      <protection locked="0"/>
    </xf>
    <xf numFmtId="0" fontId="16" fillId="3" borderId="0" xfId="0" applyFont="1" applyFill="1" applyAlignment="1">
      <alignment horizontal="right" vertical="center"/>
    </xf>
    <xf numFmtId="8" fontId="15" fillId="10" borderId="15" xfId="0" applyNumberFormat="1" applyFont="1" applyFill="1" applyBorder="1" applyAlignment="1">
      <alignment horizontal="left" vertical="center" wrapText="1"/>
    </xf>
    <xf numFmtId="8" fontId="15" fillId="10" borderId="12" xfId="0" applyNumberFormat="1" applyFont="1" applyFill="1" applyBorder="1" applyAlignment="1">
      <alignment horizontal="left" vertical="center" wrapText="1"/>
    </xf>
    <xf numFmtId="0" fontId="16" fillId="11" borderId="0" xfId="0" applyFont="1" applyFill="1" applyAlignment="1" applyProtection="1">
      <alignment horizontal="left" vertical="top" wrapText="1"/>
      <protection locked="0"/>
    </xf>
    <xf numFmtId="0" fontId="44" fillId="9" borderId="0" xfId="0" applyFont="1" applyFill="1" applyAlignment="1">
      <alignment horizontal="center" vertical="center"/>
    </xf>
    <xf numFmtId="0" fontId="16" fillId="3" borderId="0" xfId="0" applyFont="1" applyFill="1" applyAlignment="1">
      <alignment horizontal="center"/>
    </xf>
    <xf numFmtId="9" fontId="16" fillId="3" borderId="0" xfId="3" applyFont="1" applyFill="1" applyBorder="1" applyAlignment="1" applyProtection="1">
      <alignment horizontal="left" vertical="center" wrapText="1"/>
      <protection locked="0"/>
    </xf>
    <xf numFmtId="169" fontId="16" fillId="11" borderId="0" xfId="3" applyNumberFormat="1" applyFont="1" applyFill="1" applyBorder="1" applyAlignment="1" applyProtection="1">
      <alignment horizontal="left" vertical="center" wrapText="1"/>
      <protection locked="0"/>
    </xf>
    <xf numFmtId="0" fontId="0" fillId="5" borderId="13" xfId="0" applyFill="1" applyBorder="1" applyAlignment="1">
      <alignment horizontal="center"/>
    </xf>
    <xf numFmtId="0" fontId="0" fillId="5" borderId="18" xfId="0" applyFill="1" applyBorder="1" applyAlignment="1">
      <alignment horizontal="center"/>
    </xf>
    <xf numFmtId="0" fontId="0" fillId="5" borderId="19" xfId="0" applyFill="1" applyBorder="1" applyAlignment="1">
      <alignment horizontal="center"/>
    </xf>
    <xf numFmtId="0" fontId="0" fillId="6" borderId="13" xfId="0" applyFill="1" applyBorder="1" applyAlignment="1">
      <alignment horizontal="center"/>
    </xf>
    <xf numFmtId="0" fontId="0" fillId="6" borderId="18" xfId="0" applyFill="1" applyBorder="1" applyAlignment="1">
      <alignment horizontal="center"/>
    </xf>
    <xf numFmtId="0" fontId="0" fillId="6" borderId="19" xfId="0" applyFill="1" applyBorder="1" applyAlignment="1">
      <alignment horizontal="center"/>
    </xf>
    <xf numFmtId="0" fontId="0" fillId="7" borderId="13" xfId="0" applyFill="1" applyBorder="1" applyAlignment="1">
      <alignment horizontal="center"/>
    </xf>
    <xf numFmtId="0" fontId="0" fillId="7" borderId="18" xfId="0" applyFill="1" applyBorder="1" applyAlignment="1">
      <alignment horizontal="center"/>
    </xf>
    <xf numFmtId="0" fontId="0" fillId="7" borderId="19" xfId="0" applyFill="1" applyBorder="1" applyAlignment="1">
      <alignment horizontal="center"/>
    </xf>
    <xf numFmtId="164" fontId="16" fillId="11" borderId="0" xfId="0" applyNumberFormat="1" applyFont="1" applyFill="1" applyAlignment="1" applyProtection="1">
      <alignment horizontal="left" vertical="center" wrapText="1"/>
      <protection locked="0"/>
    </xf>
    <xf numFmtId="0" fontId="16" fillId="10" borderId="0" xfId="0" applyFont="1" applyFill="1" applyAlignment="1">
      <alignment horizontal="left" vertical="top" wrapText="1"/>
    </xf>
    <xf numFmtId="0" fontId="31" fillId="10" borderId="0" xfId="0" applyFont="1" applyFill="1" applyAlignment="1">
      <alignment horizontal="left" vertical="top" wrapText="1"/>
    </xf>
    <xf numFmtId="0" fontId="16" fillId="3" borderId="0" xfId="0" applyFont="1" applyFill="1" applyAlignment="1">
      <alignment horizontal="left" vertical="top" wrapText="1"/>
    </xf>
    <xf numFmtId="0" fontId="31" fillId="3" borderId="0" xfId="0" applyFont="1" applyFill="1" applyAlignment="1">
      <alignment horizontal="left" vertical="top" wrapText="1"/>
    </xf>
    <xf numFmtId="0" fontId="0" fillId="8" borderId="13" xfId="0" applyFill="1" applyBorder="1" applyAlignment="1">
      <alignment horizontal="center"/>
    </xf>
    <xf numFmtId="0" fontId="0" fillId="8" borderId="18" xfId="0" applyFill="1" applyBorder="1" applyAlignment="1">
      <alignment horizontal="center"/>
    </xf>
    <xf numFmtId="0" fontId="0" fillId="8" borderId="19" xfId="0" applyFill="1" applyBorder="1" applyAlignment="1">
      <alignment horizontal="center"/>
    </xf>
    <xf numFmtId="0" fontId="15" fillId="10" borderId="16" xfId="0" applyFont="1" applyFill="1" applyBorder="1" applyAlignment="1">
      <alignment horizontal="left" vertical="center" wrapText="1"/>
    </xf>
    <xf numFmtId="0" fontId="15" fillId="10" borderId="12" xfId="0" applyFont="1" applyFill="1" applyBorder="1" applyAlignment="1">
      <alignment horizontal="left" vertical="center" wrapText="1"/>
    </xf>
    <xf numFmtId="0" fontId="15" fillId="10" borderId="15" xfId="0" applyFont="1" applyFill="1" applyBorder="1" applyAlignment="1">
      <alignment horizontal="left" vertical="center" wrapText="1"/>
    </xf>
    <xf numFmtId="8" fontId="15" fillId="10" borderId="16" xfId="0" applyNumberFormat="1" applyFont="1" applyFill="1" applyBorder="1" applyAlignment="1">
      <alignment horizontal="left" vertical="center" wrapText="1"/>
    </xf>
    <xf numFmtId="0" fontId="20" fillId="0" borderId="6" xfId="0" applyFont="1" applyBorder="1" applyAlignment="1">
      <alignment horizontal="center" vertical="center"/>
    </xf>
    <xf numFmtId="0" fontId="26" fillId="0" borderId="8" xfId="0" applyFont="1" applyBorder="1" applyAlignment="1">
      <alignment horizontal="center" vertical="center"/>
    </xf>
    <xf numFmtId="0" fontId="26" fillId="0" borderId="7" xfId="0" applyFont="1" applyBorder="1" applyAlignment="1">
      <alignment horizontal="center" vertical="center"/>
    </xf>
    <xf numFmtId="0" fontId="26" fillId="0" borderId="2" xfId="0" applyFont="1" applyBorder="1" applyAlignment="1">
      <alignment horizontal="center" vertical="center"/>
    </xf>
    <xf numFmtId="0" fontId="26" fillId="0" borderId="0" xfId="0" applyFont="1" applyAlignment="1">
      <alignment horizontal="center" vertical="center"/>
    </xf>
    <xf numFmtId="0" fontId="26" fillId="0" borderId="1" xfId="0" applyFont="1" applyBorder="1" applyAlignment="1">
      <alignment horizontal="center" vertical="center"/>
    </xf>
    <xf numFmtId="0" fontId="26" fillId="0" borderId="5" xfId="0" applyFont="1" applyBorder="1" applyAlignment="1">
      <alignment horizontal="center" vertical="center"/>
    </xf>
    <xf numFmtId="0" fontId="26" fillId="0" borderId="3" xfId="0" applyFont="1" applyBorder="1" applyAlignment="1">
      <alignment horizontal="center" vertical="center"/>
    </xf>
    <xf numFmtId="0" fontId="26" fillId="0" borderId="4" xfId="0" applyFont="1" applyBorder="1" applyAlignment="1">
      <alignment horizontal="center" vertical="center"/>
    </xf>
    <xf numFmtId="0" fontId="20" fillId="0" borderId="8" xfId="0" applyFont="1" applyBorder="1" applyAlignment="1">
      <alignment horizontal="center" vertical="center"/>
    </xf>
    <xf numFmtId="0" fontId="20" fillId="0" borderId="7" xfId="0" applyFont="1" applyBorder="1" applyAlignment="1">
      <alignment horizontal="center" vertical="center"/>
    </xf>
    <xf numFmtId="0" fontId="20" fillId="0" borderId="2" xfId="0" applyFont="1" applyBorder="1" applyAlignment="1">
      <alignment horizontal="center" vertical="center"/>
    </xf>
    <xf numFmtId="0" fontId="20" fillId="0" borderId="0" xfId="0" applyFont="1" applyAlignment="1">
      <alignment horizontal="center" vertical="center"/>
    </xf>
    <xf numFmtId="0" fontId="20" fillId="0" borderId="1" xfId="0" applyFont="1" applyBorder="1" applyAlignment="1">
      <alignment horizontal="center" vertical="center"/>
    </xf>
    <xf numFmtId="0" fontId="20" fillId="0" borderId="5" xfId="0" applyFont="1" applyBorder="1" applyAlignment="1">
      <alignment horizontal="center" vertical="center"/>
    </xf>
    <xf numFmtId="0" fontId="20" fillId="0" borderId="3" xfId="0" applyFont="1" applyBorder="1" applyAlignment="1">
      <alignment horizontal="center" vertical="center"/>
    </xf>
    <xf numFmtId="0" fontId="20" fillId="0" borderId="4" xfId="0" applyFont="1" applyBorder="1" applyAlignment="1">
      <alignment horizontal="center" vertical="center"/>
    </xf>
    <xf numFmtId="0" fontId="22" fillId="0" borderId="0" xfId="4" applyFont="1" applyAlignment="1">
      <alignment horizontal="left"/>
    </xf>
    <xf numFmtId="0" fontId="35" fillId="9" borderId="0" xfId="0" applyFont="1" applyFill="1" applyAlignment="1">
      <alignment horizontal="center" vertical="center"/>
    </xf>
    <xf numFmtId="0" fontId="10" fillId="7" borderId="13" xfId="0" applyFont="1" applyFill="1" applyBorder="1" applyAlignment="1">
      <alignment horizontal="center"/>
    </xf>
    <xf numFmtId="0" fontId="10" fillId="7" borderId="18" xfId="0" applyFont="1" applyFill="1" applyBorder="1" applyAlignment="1">
      <alignment horizontal="center"/>
    </xf>
    <xf numFmtId="0" fontId="10" fillId="7" borderId="19" xfId="0" applyFont="1" applyFill="1" applyBorder="1" applyAlignment="1">
      <alignment horizontal="center"/>
    </xf>
    <xf numFmtId="8" fontId="15" fillId="10" borderId="0" xfId="0" applyNumberFormat="1" applyFont="1" applyFill="1" applyAlignment="1">
      <alignment horizontal="left" vertical="center" wrapText="1"/>
    </xf>
    <xf numFmtId="1" fontId="16" fillId="11" borderId="20" xfId="0" applyNumberFormat="1" applyFont="1" applyFill="1" applyBorder="1" applyAlignment="1" applyProtection="1">
      <alignment horizontal="left" vertical="center" wrapText="1"/>
      <protection locked="0"/>
    </xf>
    <xf numFmtId="1" fontId="16" fillId="11" borderId="21" xfId="0" applyNumberFormat="1" applyFont="1" applyFill="1" applyBorder="1" applyAlignment="1" applyProtection="1">
      <alignment horizontal="left" vertical="center" wrapText="1"/>
      <protection locked="0"/>
    </xf>
    <xf numFmtId="0" fontId="8" fillId="5" borderId="13" xfId="0" applyFont="1" applyFill="1" applyBorder="1" applyAlignment="1">
      <alignment horizontal="center"/>
    </xf>
    <xf numFmtId="0" fontId="8" fillId="5" borderId="18" xfId="0" applyFont="1" applyFill="1" applyBorder="1" applyAlignment="1">
      <alignment horizontal="center"/>
    </xf>
    <xf numFmtId="0" fontId="8" fillId="5" borderId="19" xfId="0" applyFont="1" applyFill="1" applyBorder="1" applyAlignment="1">
      <alignment horizontal="center"/>
    </xf>
    <xf numFmtId="0" fontId="40" fillId="9" borderId="16" xfId="0" applyFont="1" applyFill="1" applyBorder="1" applyAlignment="1">
      <alignment horizontal="left" vertical="center"/>
    </xf>
    <xf numFmtId="0" fontId="40" fillId="9" borderId="12" xfId="0" applyFont="1" applyFill="1" applyBorder="1" applyAlignment="1">
      <alignment horizontal="left" vertical="center"/>
    </xf>
    <xf numFmtId="0" fontId="40" fillId="9" borderId="0" xfId="0" applyFont="1" applyFill="1" applyAlignment="1">
      <alignment horizontal="left" vertical="center"/>
    </xf>
    <xf numFmtId="0" fontId="40" fillId="9" borderId="23" xfId="0" applyFont="1" applyFill="1" applyBorder="1" applyAlignment="1">
      <alignment horizontal="left" vertical="center"/>
    </xf>
    <xf numFmtId="0" fontId="40" fillId="9" borderId="25" xfId="0" applyFont="1" applyFill="1" applyBorder="1" applyAlignment="1">
      <alignment horizontal="left" vertical="center"/>
    </xf>
    <xf numFmtId="0" fontId="40" fillId="9" borderId="26" xfId="0" applyFont="1" applyFill="1" applyBorder="1" applyAlignment="1">
      <alignment horizontal="left" vertical="center"/>
    </xf>
    <xf numFmtId="169" fontId="16" fillId="3" borderId="0" xfId="3" applyNumberFormat="1" applyFont="1" applyFill="1" applyBorder="1" applyAlignment="1" applyProtection="1">
      <alignment horizontal="left" vertical="center" wrapText="1"/>
      <protection locked="0"/>
    </xf>
    <xf numFmtId="169" fontId="16" fillId="11" borderId="0" xfId="0" applyNumberFormat="1" applyFont="1" applyFill="1" applyAlignment="1" applyProtection="1">
      <alignment horizontal="left" vertical="center" wrapText="1"/>
      <protection locked="0"/>
    </xf>
    <xf numFmtId="0" fontId="18" fillId="9" borderId="16" xfId="0" applyFont="1" applyFill="1" applyBorder="1" applyAlignment="1">
      <alignment horizontal="left" vertical="center"/>
    </xf>
    <xf numFmtId="0" fontId="18" fillId="9" borderId="0" xfId="0" applyFont="1" applyFill="1" applyAlignment="1">
      <alignment horizontal="left" vertical="center"/>
    </xf>
    <xf numFmtId="0" fontId="18" fillId="9" borderId="25" xfId="0" applyFont="1" applyFill="1" applyBorder="1" applyAlignment="1">
      <alignment horizontal="left" vertical="center"/>
    </xf>
    <xf numFmtId="6" fontId="39" fillId="9" borderId="0" xfId="0" applyNumberFormat="1" applyFont="1" applyFill="1" applyAlignment="1">
      <alignment horizontal="left" vertical="center"/>
    </xf>
    <xf numFmtId="9" fontId="16" fillId="2" borderId="0" xfId="0" applyNumberFormat="1" applyFont="1" applyFill="1" applyAlignment="1">
      <alignment horizontal="left" vertical="center" wrapText="1"/>
    </xf>
    <xf numFmtId="6" fontId="16" fillId="2" borderId="0" xfId="0" applyNumberFormat="1" applyFont="1" applyFill="1" applyAlignment="1">
      <alignment horizontal="left" vertical="center" wrapText="1"/>
    </xf>
    <xf numFmtId="0" fontId="16" fillId="11" borderId="0" xfId="0" applyFont="1" applyFill="1" applyAlignment="1" applyProtection="1">
      <alignment horizontal="left" vertical="top"/>
      <protection locked="0"/>
    </xf>
    <xf numFmtId="0" fontId="10" fillId="6" borderId="13" xfId="0" applyFont="1" applyFill="1" applyBorder="1" applyAlignment="1">
      <alignment horizontal="center"/>
    </xf>
    <xf numFmtId="0" fontId="10" fillId="6" borderId="18" xfId="0" applyFont="1" applyFill="1" applyBorder="1" applyAlignment="1">
      <alignment horizontal="center"/>
    </xf>
    <xf numFmtId="0" fontId="10" fillId="6" borderId="19" xfId="0" applyFont="1" applyFill="1" applyBorder="1" applyAlignment="1">
      <alignment horizontal="center"/>
    </xf>
    <xf numFmtId="0" fontId="15" fillId="2" borderId="0" xfId="0" applyFont="1" applyFill="1" applyAlignment="1">
      <alignment horizontal="center" vertical="center"/>
    </xf>
    <xf numFmtId="0" fontId="15" fillId="10" borderId="20" xfId="0" applyFont="1" applyFill="1" applyBorder="1" applyAlignment="1">
      <alignment horizontal="left" vertical="center" wrapText="1"/>
    </xf>
    <xf numFmtId="0" fontId="15" fillId="10" borderId="21" xfId="0" applyFont="1" applyFill="1" applyBorder="1" applyAlignment="1">
      <alignment horizontal="left" vertical="center" wrapText="1"/>
    </xf>
    <xf numFmtId="1" fontId="16" fillId="0" borderId="0" xfId="0" applyNumberFormat="1" applyFont="1" applyAlignment="1">
      <alignment horizontal="left" vertical="center" wrapText="1"/>
    </xf>
    <xf numFmtId="0" fontId="15" fillId="10" borderId="22" xfId="0" applyFont="1" applyFill="1" applyBorder="1" applyAlignment="1">
      <alignment horizontal="left" vertical="center" wrapText="1"/>
    </xf>
    <xf numFmtId="0" fontId="15" fillId="10" borderId="0" xfId="0" applyFont="1" applyFill="1" applyAlignment="1">
      <alignment horizontal="left" vertical="center" wrapText="1"/>
    </xf>
    <xf numFmtId="6" fontId="16" fillId="2" borderId="0" xfId="0" applyNumberFormat="1" applyFont="1" applyFill="1" applyAlignment="1">
      <alignment horizontal="left" vertical="center"/>
    </xf>
    <xf numFmtId="169" fontId="16" fillId="2" borderId="0" xfId="3" applyNumberFormat="1" applyFont="1" applyFill="1" applyBorder="1" applyAlignment="1" applyProtection="1">
      <alignment horizontal="left" vertical="center"/>
    </xf>
    <xf numFmtId="0" fontId="33" fillId="0" borderId="33" xfId="0" applyFont="1" applyBorder="1" applyAlignment="1">
      <alignment horizontal="left" vertical="center" wrapText="1"/>
    </xf>
    <xf numFmtId="0" fontId="33" fillId="0" borderId="47" xfId="0" applyFont="1" applyBorder="1" applyAlignment="1">
      <alignment horizontal="left" vertical="center" wrapText="1"/>
    </xf>
    <xf numFmtId="0" fontId="33" fillId="0" borderId="31" xfId="0" applyFont="1" applyBorder="1" applyAlignment="1">
      <alignment horizontal="left" vertical="center" wrapText="1"/>
    </xf>
    <xf numFmtId="0" fontId="33" fillId="0" borderId="0" xfId="0" applyFont="1" applyAlignment="1">
      <alignment horizontal="left" vertical="center" wrapText="1"/>
    </xf>
    <xf numFmtId="0" fontId="33" fillId="0" borderId="34" xfId="0" applyFont="1" applyBorder="1" applyAlignment="1">
      <alignment horizontal="left" vertical="center" wrapText="1"/>
    </xf>
    <xf numFmtId="0" fontId="33" fillId="0" borderId="35" xfId="0" applyFont="1" applyBorder="1" applyAlignment="1">
      <alignment horizontal="left" vertical="center" wrapText="1"/>
    </xf>
    <xf numFmtId="0" fontId="15" fillId="0" borderId="31" xfId="0" applyFont="1" applyBorder="1" applyAlignment="1">
      <alignment horizontal="left" vertical="center" wrapText="1"/>
    </xf>
    <xf numFmtId="0" fontId="15" fillId="0" borderId="0" xfId="0" applyFont="1" applyAlignment="1">
      <alignment horizontal="left" vertical="center" wrapText="1"/>
    </xf>
    <xf numFmtId="0" fontId="15" fillId="0" borderId="40" xfId="0" applyFont="1" applyBorder="1" applyAlignment="1">
      <alignment horizontal="left" vertical="center" wrapText="1"/>
    </xf>
    <xf numFmtId="0" fontId="15" fillId="0" borderId="41" xfId="0" applyFont="1" applyBorder="1" applyAlignment="1">
      <alignment horizontal="left" vertical="center" wrapText="1"/>
    </xf>
    <xf numFmtId="0" fontId="15" fillId="0" borderId="42" xfId="0" applyFont="1" applyBorder="1" applyAlignment="1">
      <alignment horizontal="left" vertical="center" wrapText="1"/>
    </xf>
    <xf numFmtId="0" fontId="15" fillId="0" borderId="43" xfId="0" applyFont="1" applyBorder="1" applyAlignment="1">
      <alignment horizontal="left" vertical="center" wrapText="1"/>
    </xf>
    <xf numFmtId="0" fontId="15" fillId="0" borderId="36" xfId="0" applyFont="1" applyBorder="1" applyAlignment="1">
      <alignment horizontal="left" vertical="center" wrapText="1"/>
    </xf>
    <xf numFmtId="0" fontId="15" fillId="0" borderId="37" xfId="0" applyFont="1" applyBorder="1" applyAlignment="1">
      <alignment horizontal="left" vertical="center" wrapText="1"/>
    </xf>
    <xf numFmtId="0" fontId="15" fillId="0" borderId="38" xfId="0" applyFont="1" applyBorder="1" applyAlignment="1">
      <alignment horizontal="left" vertical="center" wrapText="1"/>
    </xf>
    <xf numFmtId="0" fontId="15" fillId="0" borderId="39" xfId="0" applyFont="1" applyBorder="1" applyAlignment="1">
      <alignment horizontal="left" vertical="center" wrapText="1"/>
    </xf>
    <xf numFmtId="0" fontId="15" fillId="0" borderId="34" xfId="0" applyFont="1" applyBorder="1" applyAlignment="1">
      <alignment horizontal="left" vertical="center" wrapText="1"/>
    </xf>
    <xf numFmtId="0" fontId="15" fillId="0" borderId="35" xfId="0" applyFont="1" applyBorder="1" applyAlignment="1">
      <alignment horizontal="left" vertical="center" wrapText="1"/>
    </xf>
    <xf numFmtId="0" fontId="33" fillId="3" borderId="45" xfId="0" applyFont="1" applyFill="1" applyBorder="1" applyAlignment="1">
      <alignment horizontal="center" vertical="center"/>
    </xf>
    <xf numFmtId="0" fontId="33" fillId="3" borderId="46" xfId="0" applyFont="1" applyFill="1" applyBorder="1" applyAlignment="1">
      <alignment horizontal="center" vertical="center"/>
    </xf>
    <xf numFmtId="0" fontId="33" fillId="3" borderId="44" xfId="0" applyFont="1" applyFill="1" applyBorder="1" applyAlignment="1">
      <alignment horizontal="center" vertical="center"/>
    </xf>
    <xf numFmtId="0" fontId="33" fillId="0" borderId="45" xfId="0" applyFont="1" applyBorder="1" applyAlignment="1">
      <alignment horizontal="center" vertical="center"/>
    </xf>
    <xf numFmtId="0" fontId="33" fillId="0" borderId="46" xfId="0" applyFont="1" applyBorder="1" applyAlignment="1">
      <alignment horizontal="center" vertical="center"/>
    </xf>
    <xf numFmtId="0" fontId="33" fillId="0" borderId="44" xfId="0" applyFont="1" applyBorder="1" applyAlignment="1">
      <alignment horizontal="center" vertical="center"/>
    </xf>
    <xf numFmtId="0" fontId="15" fillId="2" borderId="0" xfId="0" applyFont="1" applyFill="1" applyAlignment="1">
      <alignment horizontal="center" vertical="top"/>
    </xf>
    <xf numFmtId="0" fontId="15" fillId="0" borderId="31" xfId="0" applyFont="1" applyBorder="1" applyAlignment="1">
      <alignment horizontal="left" vertical="center"/>
    </xf>
    <xf numFmtId="0" fontId="15" fillId="0" borderId="0" xfId="0" applyFont="1" applyAlignment="1">
      <alignment horizontal="left" vertical="center"/>
    </xf>
    <xf numFmtId="0" fontId="15" fillId="0" borderId="41" xfId="0" applyFont="1" applyBorder="1" applyAlignment="1">
      <alignment horizontal="left" vertical="center"/>
    </xf>
    <xf numFmtId="0" fontId="15" fillId="0" borderId="42" xfId="0" applyFont="1" applyBorder="1" applyAlignment="1">
      <alignment horizontal="left" vertical="center"/>
    </xf>
    <xf numFmtId="0" fontId="15" fillId="0" borderId="43" xfId="0" applyFont="1" applyBorder="1" applyAlignment="1">
      <alignment horizontal="left" vertical="center"/>
    </xf>
    <xf numFmtId="0" fontId="16" fillId="7" borderId="15" xfId="0" applyFont="1" applyFill="1" applyBorder="1" applyAlignment="1">
      <alignment horizontal="center"/>
    </xf>
    <xf numFmtId="0" fontId="16" fillId="7" borderId="16" xfId="0" applyFont="1" applyFill="1" applyBorder="1" applyAlignment="1">
      <alignment horizontal="center"/>
    </xf>
    <xf numFmtId="0" fontId="16" fillId="7" borderId="12" xfId="0" applyFont="1" applyFill="1" applyBorder="1" applyAlignment="1">
      <alignment horizontal="center"/>
    </xf>
    <xf numFmtId="0" fontId="16" fillId="6" borderId="15" xfId="0" applyFont="1" applyFill="1" applyBorder="1" applyAlignment="1">
      <alignment horizontal="center"/>
    </xf>
    <xf numFmtId="0" fontId="16" fillId="6" borderId="16" xfId="0" applyFont="1" applyFill="1" applyBorder="1" applyAlignment="1">
      <alignment horizontal="center"/>
    </xf>
    <xf numFmtId="0" fontId="16" fillId="6" borderId="12" xfId="0" applyFont="1" applyFill="1" applyBorder="1" applyAlignment="1">
      <alignment horizontal="center"/>
    </xf>
    <xf numFmtId="0" fontId="16" fillId="5" borderId="15" xfId="0" applyFont="1" applyFill="1" applyBorder="1" applyAlignment="1">
      <alignment horizontal="center"/>
    </xf>
    <xf numFmtId="0" fontId="16" fillId="5" borderId="16" xfId="0" applyFont="1" applyFill="1" applyBorder="1" applyAlignment="1">
      <alignment horizontal="center"/>
    </xf>
    <xf numFmtId="0" fontId="16" fillId="5" borderId="12" xfId="0" applyFont="1" applyFill="1" applyBorder="1" applyAlignment="1">
      <alignment horizontal="center"/>
    </xf>
    <xf numFmtId="166" fontId="15" fillId="2" borderId="0" xfId="0" applyNumberFormat="1" applyFont="1" applyFill="1" applyAlignment="1">
      <alignment horizontal="left" vertical="center"/>
    </xf>
    <xf numFmtId="0" fontId="15" fillId="0" borderId="35" xfId="0" applyFont="1" applyBorder="1" applyAlignment="1">
      <alignment horizontal="left" vertical="center"/>
    </xf>
    <xf numFmtId="0" fontId="15" fillId="2" borderId="0" xfId="0" applyFont="1" applyFill="1" applyAlignment="1">
      <alignment horizontal="center"/>
    </xf>
    <xf numFmtId="0" fontId="4" fillId="11" borderId="0" xfId="0" applyFont="1" applyFill="1" applyAlignment="1" applyProtection="1">
      <alignment horizontal="left" vertical="top"/>
      <protection locked="0"/>
    </xf>
    <xf numFmtId="0" fontId="0" fillId="9" borderId="15" xfId="0" applyFill="1" applyBorder="1" applyAlignment="1">
      <alignment horizontal="center"/>
    </xf>
    <xf numFmtId="0" fontId="0" fillId="9" borderId="22" xfId="0" applyFill="1" applyBorder="1" applyAlignment="1">
      <alignment horizontal="center"/>
    </xf>
    <xf numFmtId="0" fontId="0" fillId="9" borderId="24" xfId="0" applyFill="1" applyBorder="1" applyAlignment="1">
      <alignment horizontal="center"/>
    </xf>
    <xf numFmtId="0" fontId="0" fillId="11" borderId="0" xfId="0" applyFill="1" applyAlignment="1" applyProtection="1">
      <alignment horizontal="left" vertical="center"/>
      <protection locked="0"/>
    </xf>
    <xf numFmtId="0" fontId="15" fillId="10" borderId="20" xfId="0" applyFont="1" applyFill="1" applyBorder="1" applyAlignment="1">
      <alignment horizontal="left" vertical="center"/>
    </xf>
    <xf numFmtId="0" fontId="15" fillId="10" borderId="30" xfId="0" applyFont="1" applyFill="1" applyBorder="1" applyAlignment="1">
      <alignment horizontal="left" vertical="center"/>
    </xf>
    <xf numFmtId="0" fontId="15" fillId="10" borderId="21" xfId="0" applyFont="1" applyFill="1" applyBorder="1" applyAlignment="1">
      <alignment horizontal="left" vertical="center"/>
    </xf>
    <xf numFmtId="0" fontId="15" fillId="10" borderId="30" xfId="0" applyFont="1" applyFill="1" applyBorder="1" applyAlignment="1">
      <alignment horizontal="left" vertical="center" wrapText="1"/>
    </xf>
    <xf numFmtId="0" fontId="16" fillId="5" borderId="20" xfId="0" applyFont="1" applyFill="1" applyBorder="1" applyAlignment="1">
      <alignment horizontal="center"/>
    </xf>
    <xf numFmtId="0" fontId="16" fillId="5" borderId="21" xfId="0" applyFont="1" applyFill="1" applyBorder="1" applyAlignment="1">
      <alignment horizontal="center"/>
    </xf>
    <xf numFmtId="0" fontId="16" fillId="6" borderId="20" xfId="0" applyFont="1" applyFill="1" applyBorder="1" applyAlignment="1">
      <alignment horizontal="center"/>
    </xf>
    <xf numFmtId="0" fontId="16" fillId="6" borderId="30" xfId="0" applyFont="1" applyFill="1" applyBorder="1" applyAlignment="1">
      <alignment horizontal="center"/>
    </xf>
    <xf numFmtId="0" fontId="16" fillId="6" borderId="21" xfId="0" applyFont="1" applyFill="1" applyBorder="1" applyAlignment="1">
      <alignment horizontal="center"/>
    </xf>
    <xf numFmtId="0" fontId="16" fillId="7" borderId="20" xfId="0" applyFont="1" applyFill="1" applyBorder="1" applyAlignment="1">
      <alignment horizontal="center"/>
    </xf>
    <xf numFmtId="0" fontId="16" fillId="7" borderId="30" xfId="0" applyFont="1" applyFill="1" applyBorder="1" applyAlignment="1">
      <alignment horizontal="center"/>
    </xf>
    <xf numFmtId="0" fontId="16" fillId="7" borderId="21" xfId="0" applyFont="1" applyFill="1" applyBorder="1" applyAlignment="1">
      <alignment horizontal="center"/>
    </xf>
    <xf numFmtId="0" fontId="15" fillId="3" borderId="73" xfId="0" applyFont="1" applyFill="1" applyBorder="1" applyAlignment="1">
      <alignment horizontal="center" vertical="center"/>
    </xf>
    <xf numFmtId="0" fontId="15" fillId="3" borderId="74" xfId="0" applyFont="1" applyFill="1" applyBorder="1" applyAlignment="1">
      <alignment horizontal="center" vertical="center"/>
    </xf>
    <xf numFmtId="0" fontId="15" fillId="3" borderId="71" xfId="0" applyFont="1" applyFill="1" applyBorder="1" applyAlignment="1">
      <alignment horizontal="center" vertical="center"/>
    </xf>
    <xf numFmtId="0" fontId="33" fillId="3" borderId="75" xfId="0" applyFont="1" applyFill="1" applyBorder="1" applyAlignment="1">
      <alignment horizontal="left" vertical="center"/>
    </xf>
    <xf numFmtId="0" fontId="33" fillId="3" borderId="68" xfId="0" applyFont="1" applyFill="1" applyBorder="1" applyAlignment="1">
      <alignment horizontal="left" vertical="center"/>
    </xf>
    <xf numFmtId="0" fontId="33" fillId="3" borderId="75" xfId="0" applyFont="1" applyFill="1" applyBorder="1" applyAlignment="1">
      <alignment horizontal="left" vertical="center" wrapText="1"/>
    </xf>
    <xf numFmtId="0" fontId="33" fillId="3" borderId="68" xfId="0" applyFont="1" applyFill="1" applyBorder="1" applyAlignment="1">
      <alignment horizontal="left" vertical="center" wrapText="1"/>
    </xf>
    <xf numFmtId="0" fontId="15" fillId="3" borderId="75" xfId="0" applyFont="1" applyFill="1" applyBorder="1" applyAlignment="1">
      <alignment horizontal="left" vertical="center" wrapText="1"/>
    </xf>
    <xf numFmtId="0" fontId="15" fillId="3" borderId="68" xfId="0" applyFont="1" applyFill="1" applyBorder="1" applyAlignment="1">
      <alignment horizontal="left" vertical="center" wrapText="1"/>
    </xf>
    <xf numFmtId="0" fontId="15" fillId="3" borderId="76" xfId="0" applyFont="1" applyFill="1" applyBorder="1" applyAlignment="1">
      <alignment horizontal="left" vertical="center" wrapText="1"/>
    </xf>
    <xf numFmtId="0" fontId="15" fillId="3" borderId="77" xfId="0" applyFont="1" applyFill="1" applyBorder="1" applyAlignment="1">
      <alignment horizontal="left" vertical="center" wrapText="1"/>
    </xf>
    <xf numFmtId="0" fontId="15" fillId="3" borderId="69" xfId="0" applyFont="1" applyFill="1" applyBorder="1" applyAlignment="1">
      <alignment horizontal="left" vertical="center" wrapText="1"/>
    </xf>
    <xf numFmtId="0" fontId="15" fillId="3" borderId="70" xfId="0" applyFont="1" applyFill="1" applyBorder="1" applyAlignment="1">
      <alignment horizontal="left" vertical="center" wrapText="1"/>
    </xf>
    <xf numFmtId="0" fontId="49" fillId="9" borderId="0" xfId="0" applyFont="1" applyFill="1" applyAlignment="1">
      <alignment horizontal="center" vertical="center"/>
    </xf>
    <xf numFmtId="168" fontId="53" fillId="11" borderId="0" xfId="2" applyNumberFormat="1" applyFont="1" applyFill="1" applyAlignment="1" applyProtection="1">
      <alignment horizontal="left" vertical="center"/>
      <protection locked="0"/>
    </xf>
    <xf numFmtId="0" fontId="15" fillId="3" borderId="0" xfId="0" applyFont="1" applyFill="1" applyAlignment="1">
      <alignment horizontal="center"/>
    </xf>
    <xf numFmtId="0" fontId="28" fillId="3" borderId="0" xfId="0" applyFont="1" applyFill="1" applyAlignment="1">
      <alignment horizontal="center"/>
    </xf>
    <xf numFmtId="0" fontId="15" fillId="10" borderId="20" xfId="0" applyFont="1" applyFill="1" applyBorder="1" applyAlignment="1">
      <alignment vertical="center" wrapText="1"/>
    </xf>
    <xf numFmtId="0" fontId="15" fillId="10" borderId="21" xfId="0" applyFont="1" applyFill="1" applyBorder="1" applyAlignment="1">
      <alignment vertical="center" wrapText="1"/>
    </xf>
    <xf numFmtId="169" fontId="25" fillId="11" borderId="0" xfId="2" applyNumberFormat="1" applyFont="1" applyFill="1" applyAlignment="1" applyProtection="1">
      <alignment horizontal="left" vertical="center" wrapText="1"/>
      <protection locked="0"/>
    </xf>
    <xf numFmtId="2" fontId="25" fillId="11" borderId="0" xfId="2" applyNumberFormat="1" applyFont="1" applyFill="1" applyAlignment="1" applyProtection="1">
      <alignment horizontal="left" vertical="center" wrapText="1"/>
      <protection locked="0"/>
    </xf>
    <xf numFmtId="2" fontId="25" fillId="11" borderId="0" xfId="0" applyNumberFormat="1" applyFont="1" applyFill="1" applyAlignment="1" applyProtection="1">
      <alignment horizontal="left" vertical="center" wrapText="1"/>
      <protection locked="0"/>
    </xf>
    <xf numFmtId="0" fontId="49" fillId="7" borderId="0" xfId="0" applyFont="1" applyFill="1" applyAlignment="1">
      <alignment horizontal="center" vertical="center"/>
    </xf>
    <xf numFmtId="0" fontId="15" fillId="3" borderId="0" xfId="0" applyFont="1" applyFill="1" applyAlignment="1">
      <alignment horizontal="center" vertical="center"/>
    </xf>
    <xf numFmtId="0" fontId="19" fillId="10" borderId="0" xfId="4" applyFont="1" applyFill="1" applyBorder="1" applyAlignment="1" applyProtection="1">
      <alignment horizontal="left" vertical="center" wrapText="1"/>
      <protection locked="0"/>
    </xf>
    <xf numFmtId="0" fontId="17" fillId="10" borderId="0" xfId="0" applyFont="1" applyFill="1" applyAlignment="1">
      <alignment horizontal="left" vertical="center" wrapText="1"/>
    </xf>
    <xf numFmtId="0" fontId="17" fillId="4" borderId="0" xfId="0" applyFont="1" applyFill="1" applyAlignment="1">
      <alignment horizontal="left" vertical="center" wrapText="1"/>
    </xf>
    <xf numFmtId="0" fontId="15" fillId="3" borderId="0" xfId="0" applyFont="1" applyFill="1" applyAlignment="1">
      <alignment horizontal="left"/>
    </xf>
  </cellXfs>
  <cellStyles count="5">
    <cellStyle name="Hyperlink" xfId="4" builtinId="8"/>
    <cellStyle name="Normal" xfId="0" builtinId="0"/>
    <cellStyle name="Normal 2" xfId="1" xr:uid="{00000000-0005-0000-0000-000001000000}"/>
    <cellStyle name="Normal 3" xfId="2" xr:uid="{00000000-0005-0000-0000-000002000000}"/>
    <cellStyle name="Percent" xfId="3" builtinId="5"/>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D4D1CF"/>
      <color rgb="FFF2F1F0"/>
      <color rgb="FFCC3300"/>
      <color rgb="FF268060"/>
      <color rgb="FF2FA367"/>
      <color rgb="FF6FB051"/>
      <color rgb="FF27948F"/>
      <color rgb="FF2A7380"/>
      <color rgb="FFE2E2E2"/>
      <color rgb="FFE5F7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s>
</file>

<file path=xl/drawings/_rels/drawing3.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14</xdr:col>
      <xdr:colOff>545951</xdr:colOff>
      <xdr:row>2</xdr:row>
      <xdr:rowOff>305247</xdr:rowOff>
    </xdr:from>
    <xdr:to>
      <xdr:col>22</xdr:col>
      <xdr:colOff>302111</xdr:colOff>
      <xdr:row>7</xdr:row>
      <xdr:rowOff>58843</xdr:rowOff>
    </xdr:to>
    <xdr:pic>
      <xdr:nvPicPr>
        <xdr:cNvPr id="4" name="Picture 3">
          <a:extLst>
            <a:ext uri="{FF2B5EF4-FFF2-40B4-BE49-F238E27FC236}">
              <a16:creationId xmlns:a16="http://schemas.microsoft.com/office/drawing/2014/main" id="{67FE28FD-6832-440C-B714-F65C4B181F6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19842" b="24811"/>
        <a:stretch/>
      </xdr:blipFill>
      <xdr:spPr>
        <a:xfrm>
          <a:off x="11805622" y="1228612"/>
          <a:ext cx="4632960" cy="1438960"/>
        </a:xfrm>
        <a:prstGeom prst="rect">
          <a:avLst/>
        </a:prstGeom>
      </xdr:spPr>
    </xdr:pic>
    <xdr:clientData/>
  </xdr:twoCellAnchor>
  <xdr:twoCellAnchor editAs="oneCell">
    <xdr:from>
      <xdr:col>16</xdr:col>
      <xdr:colOff>177053</xdr:colOff>
      <xdr:row>8</xdr:row>
      <xdr:rowOff>264906</xdr:rowOff>
    </xdr:from>
    <xdr:to>
      <xdr:col>21</xdr:col>
      <xdr:colOff>177053</xdr:colOff>
      <xdr:row>12</xdr:row>
      <xdr:rowOff>209677</xdr:rowOff>
    </xdr:to>
    <xdr:pic>
      <xdr:nvPicPr>
        <xdr:cNvPr id="6" name="Picture 5">
          <a:extLst>
            <a:ext uri="{FF2B5EF4-FFF2-40B4-BE49-F238E27FC236}">
              <a16:creationId xmlns:a16="http://schemas.microsoft.com/office/drawing/2014/main" id="{FE2BD6C6-A389-45BC-BB63-9D63E5C5DB62}"/>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14107" b="26740"/>
        <a:stretch/>
      </xdr:blipFill>
      <xdr:spPr>
        <a:xfrm>
          <a:off x="12745571" y="3232224"/>
          <a:ext cx="3048000" cy="1558418"/>
        </a:xfrm>
        <a:prstGeom prst="rect">
          <a:avLst/>
        </a:prstGeom>
      </xdr:spPr>
    </xdr:pic>
    <xdr:clientData/>
  </xdr:twoCellAnchor>
  <xdr:twoCellAnchor editAs="oneCell">
    <xdr:from>
      <xdr:col>15</xdr:col>
      <xdr:colOff>157780</xdr:colOff>
      <xdr:row>14</xdr:row>
      <xdr:rowOff>215154</xdr:rowOff>
    </xdr:from>
    <xdr:to>
      <xdr:col>22</xdr:col>
      <xdr:colOff>192070</xdr:colOff>
      <xdr:row>21</xdr:row>
      <xdr:rowOff>99380</xdr:rowOff>
    </xdr:to>
    <xdr:pic>
      <xdr:nvPicPr>
        <xdr:cNvPr id="8" name="Picture 7">
          <a:extLst>
            <a:ext uri="{FF2B5EF4-FFF2-40B4-BE49-F238E27FC236}">
              <a16:creationId xmlns:a16="http://schemas.microsoft.com/office/drawing/2014/main" id="{41353B71-FDB9-4B8E-9EE7-2238529C9701}"/>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14503" b="23416"/>
        <a:stretch/>
      </xdr:blipFill>
      <xdr:spPr>
        <a:xfrm>
          <a:off x="12116698" y="5459507"/>
          <a:ext cx="4301490" cy="1551661"/>
        </a:xfrm>
        <a:prstGeom prst="rect">
          <a:avLst/>
        </a:prstGeom>
      </xdr:spPr>
    </xdr:pic>
    <xdr:clientData/>
  </xdr:twoCellAnchor>
  <xdr:twoCellAnchor editAs="oneCell">
    <xdr:from>
      <xdr:col>15</xdr:col>
      <xdr:colOff>582706</xdr:colOff>
      <xdr:row>23</xdr:row>
      <xdr:rowOff>268941</xdr:rowOff>
    </xdr:from>
    <xdr:to>
      <xdr:col>22</xdr:col>
      <xdr:colOff>140746</xdr:colOff>
      <xdr:row>29</xdr:row>
      <xdr:rowOff>232673</xdr:rowOff>
    </xdr:to>
    <xdr:pic>
      <xdr:nvPicPr>
        <xdr:cNvPr id="10" name="Picture 9">
          <a:extLst>
            <a:ext uri="{FF2B5EF4-FFF2-40B4-BE49-F238E27FC236}">
              <a16:creationId xmlns:a16="http://schemas.microsoft.com/office/drawing/2014/main" id="{ACC0C9C6-C171-44B3-912C-3B35F98165F8}"/>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t="14924" b="12247"/>
        <a:stretch/>
      </xdr:blipFill>
      <xdr:spPr>
        <a:xfrm>
          <a:off x="12541624" y="7691717"/>
          <a:ext cx="3825240" cy="1451874"/>
        </a:xfrm>
        <a:prstGeom prst="rect">
          <a:avLst/>
        </a:prstGeom>
      </xdr:spPr>
    </xdr:pic>
    <xdr:clientData/>
  </xdr:twoCellAnchor>
  <xdr:twoCellAnchor editAs="oneCell">
    <xdr:from>
      <xdr:col>16</xdr:col>
      <xdr:colOff>538779</xdr:colOff>
      <xdr:row>32</xdr:row>
      <xdr:rowOff>161364</xdr:rowOff>
    </xdr:from>
    <xdr:to>
      <xdr:col>20</xdr:col>
      <xdr:colOff>599738</xdr:colOff>
      <xdr:row>35</xdr:row>
      <xdr:rowOff>131846</xdr:rowOff>
    </xdr:to>
    <xdr:pic>
      <xdr:nvPicPr>
        <xdr:cNvPr id="12" name="Picture 11">
          <a:extLst>
            <a:ext uri="{FF2B5EF4-FFF2-40B4-BE49-F238E27FC236}">
              <a16:creationId xmlns:a16="http://schemas.microsoft.com/office/drawing/2014/main" id="{AC763E32-C3F3-4F92-A1A4-C0B886578513}"/>
            </a:ext>
          </a:extLst>
        </xdr:cNvPr>
        <xdr:cNvPicPr>
          <a:picLocks noChangeAspect="1"/>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t="14779" b="13215"/>
        <a:stretch/>
      </xdr:blipFill>
      <xdr:spPr>
        <a:xfrm>
          <a:off x="13107297" y="9735670"/>
          <a:ext cx="2499359" cy="893847"/>
        </a:xfrm>
        <a:prstGeom prst="rect">
          <a:avLst/>
        </a:prstGeom>
      </xdr:spPr>
    </xdr:pic>
    <xdr:clientData/>
  </xdr:twoCellAnchor>
  <xdr:twoCellAnchor>
    <xdr:from>
      <xdr:col>16</xdr:col>
      <xdr:colOff>134471</xdr:colOff>
      <xdr:row>1</xdr:row>
      <xdr:rowOff>349623</xdr:rowOff>
    </xdr:from>
    <xdr:to>
      <xdr:col>22</xdr:col>
      <xdr:colOff>89647</xdr:colOff>
      <xdr:row>2</xdr:row>
      <xdr:rowOff>286870</xdr:rowOff>
    </xdr:to>
    <xdr:sp macro="" textlink="">
      <xdr:nvSpPr>
        <xdr:cNvPr id="2" name="TextBox 1">
          <a:extLst>
            <a:ext uri="{FF2B5EF4-FFF2-40B4-BE49-F238E27FC236}">
              <a16:creationId xmlns:a16="http://schemas.microsoft.com/office/drawing/2014/main" id="{07112595-900F-721F-CBA8-1FFC4BAAF3EB}"/>
            </a:ext>
          </a:extLst>
        </xdr:cNvPr>
        <xdr:cNvSpPr txBox="1"/>
      </xdr:nvSpPr>
      <xdr:spPr>
        <a:xfrm>
          <a:off x="12702989" y="851647"/>
          <a:ext cx="3612776" cy="35858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latin typeface="Verdana" panose="020B0604030504040204" pitchFamily="34" charset="0"/>
              <a:ea typeface="Verdana" panose="020B0604030504040204" pitchFamily="34" charset="0"/>
            </a:rPr>
            <a:t>Hemisphere, half-rounded, or spreading</a:t>
          </a:r>
        </a:p>
      </xdr:txBody>
    </xdr:sp>
    <xdr:clientData/>
  </xdr:twoCellAnchor>
  <xdr:twoCellAnchor>
    <xdr:from>
      <xdr:col>17</xdr:col>
      <xdr:colOff>430306</xdr:colOff>
      <xdr:row>7</xdr:row>
      <xdr:rowOff>259978</xdr:rowOff>
    </xdr:from>
    <xdr:to>
      <xdr:col>20</xdr:col>
      <xdr:colOff>519952</xdr:colOff>
      <xdr:row>8</xdr:row>
      <xdr:rowOff>259977</xdr:rowOff>
    </xdr:to>
    <xdr:sp macro="" textlink="">
      <xdr:nvSpPr>
        <xdr:cNvPr id="3" name="TextBox 2">
          <a:extLst>
            <a:ext uri="{FF2B5EF4-FFF2-40B4-BE49-F238E27FC236}">
              <a16:creationId xmlns:a16="http://schemas.microsoft.com/office/drawing/2014/main" id="{6328E686-E484-4CD4-A211-8E2206163516}"/>
            </a:ext>
          </a:extLst>
        </xdr:cNvPr>
        <xdr:cNvSpPr txBox="1"/>
      </xdr:nvSpPr>
      <xdr:spPr>
        <a:xfrm>
          <a:off x="13608424" y="2868707"/>
          <a:ext cx="1918446" cy="35858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latin typeface="Verdana" panose="020B0604030504040204" pitchFamily="34" charset="0"/>
              <a:ea typeface="Verdana" panose="020B0604030504040204" pitchFamily="34" charset="0"/>
            </a:rPr>
            <a:t>Cone or</a:t>
          </a:r>
          <a:r>
            <a:rPr lang="en-GB" sz="1100" baseline="0">
              <a:latin typeface="Verdana" panose="020B0604030504040204" pitchFamily="34" charset="0"/>
              <a:ea typeface="Verdana" panose="020B0604030504040204" pitchFamily="34" charset="0"/>
            </a:rPr>
            <a:t> upright</a:t>
          </a:r>
          <a:endParaRPr lang="en-GB" sz="1100">
            <a:latin typeface="Verdana" panose="020B0604030504040204" pitchFamily="34" charset="0"/>
            <a:ea typeface="Verdana" panose="020B0604030504040204" pitchFamily="34" charset="0"/>
          </a:endParaRPr>
        </a:p>
      </xdr:txBody>
    </xdr:sp>
    <xdr:clientData/>
  </xdr:twoCellAnchor>
  <xdr:twoCellAnchor>
    <xdr:from>
      <xdr:col>17</xdr:col>
      <xdr:colOff>403412</xdr:colOff>
      <xdr:row>13</xdr:row>
      <xdr:rowOff>35858</xdr:rowOff>
    </xdr:from>
    <xdr:to>
      <xdr:col>21</xdr:col>
      <xdr:colOff>385482</xdr:colOff>
      <xdr:row>14</xdr:row>
      <xdr:rowOff>89647</xdr:rowOff>
    </xdr:to>
    <xdr:sp macro="" textlink="">
      <xdr:nvSpPr>
        <xdr:cNvPr id="5" name="TextBox 4">
          <a:extLst>
            <a:ext uri="{FF2B5EF4-FFF2-40B4-BE49-F238E27FC236}">
              <a16:creationId xmlns:a16="http://schemas.microsoft.com/office/drawing/2014/main" id="{BAF9DCD8-746D-49E9-A42B-2D43DFB6968E}"/>
            </a:ext>
          </a:extLst>
        </xdr:cNvPr>
        <xdr:cNvSpPr txBox="1"/>
      </xdr:nvSpPr>
      <xdr:spPr>
        <a:xfrm>
          <a:off x="13581530" y="5127811"/>
          <a:ext cx="2420470" cy="20618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latin typeface="Verdana" panose="020B0604030504040204" pitchFamily="34" charset="0"/>
              <a:ea typeface="Verdana" panose="020B0604030504040204" pitchFamily="34" charset="0"/>
            </a:rPr>
            <a:t>Cylinder</a:t>
          </a:r>
          <a:r>
            <a:rPr lang="en-GB" sz="1100" baseline="0">
              <a:latin typeface="Verdana" panose="020B0604030504040204" pitchFamily="34" charset="0"/>
              <a:ea typeface="Verdana" panose="020B0604030504040204" pitchFamily="34" charset="0"/>
            </a:rPr>
            <a:t> or columnar</a:t>
          </a:r>
          <a:endParaRPr lang="en-GB" sz="1100">
            <a:latin typeface="Verdana" panose="020B0604030504040204" pitchFamily="34" charset="0"/>
            <a:ea typeface="Verdana" panose="020B0604030504040204" pitchFamily="34" charset="0"/>
          </a:endParaRPr>
        </a:p>
      </xdr:txBody>
    </xdr:sp>
    <xdr:clientData/>
  </xdr:twoCellAnchor>
  <xdr:twoCellAnchor>
    <xdr:from>
      <xdr:col>17</xdr:col>
      <xdr:colOff>537883</xdr:colOff>
      <xdr:row>30</xdr:row>
      <xdr:rowOff>89650</xdr:rowOff>
    </xdr:from>
    <xdr:to>
      <xdr:col>21</xdr:col>
      <xdr:colOff>519953</xdr:colOff>
      <xdr:row>32</xdr:row>
      <xdr:rowOff>170330</xdr:rowOff>
    </xdr:to>
    <xdr:sp macro="" textlink="">
      <xdr:nvSpPr>
        <xdr:cNvPr id="9" name="TextBox 8">
          <a:extLst>
            <a:ext uri="{FF2B5EF4-FFF2-40B4-BE49-F238E27FC236}">
              <a16:creationId xmlns:a16="http://schemas.microsoft.com/office/drawing/2014/main" id="{6613E8A7-391E-4EA7-B326-F6813AF45C43}"/>
            </a:ext>
          </a:extLst>
        </xdr:cNvPr>
        <xdr:cNvSpPr txBox="1"/>
      </xdr:nvSpPr>
      <xdr:spPr>
        <a:xfrm>
          <a:off x="13716001" y="9314332"/>
          <a:ext cx="2420470" cy="43030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latin typeface="Verdana" panose="020B0604030504040204" pitchFamily="34" charset="0"/>
              <a:ea typeface="Verdana" panose="020B0604030504040204" pitchFamily="34" charset="0"/>
            </a:rPr>
            <a:t>Ellipsoid</a:t>
          </a:r>
          <a:r>
            <a:rPr lang="en-GB" sz="1100" baseline="0">
              <a:latin typeface="Verdana" panose="020B0604030504040204" pitchFamily="34" charset="0"/>
              <a:ea typeface="Verdana" panose="020B0604030504040204" pitchFamily="34" charset="0"/>
            </a:rPr>
            <a:t> or oval</a:t>
          </a:r>
          <a:endParaRPr lang="en-GB" sz="1100">
            <a:latin typeface="Verdana" panose="020B0604030504040204" pitchFamily="34" charset="0"/>
            <a:ea typeface="Verdana" panose="020B0604030504040204" pitchFamily="34" charset="0"/>
          </a:endParaRPr>
        </a:p>
      </xdr:txBody>
    </xdr:sp>
    <xdr:clientData/>
  </xdr:twoCellAnchor>
  <xdr:twoCellAnchor>
    <xdr:from>
      <xdr:col>17</xdr:col>
      <xdr:colOff>107577</xdr:colOff>
      <xdr:row>22</xdr:row>
      <xdr:rowOff>17929</xdr:rowOff>
    </xdr:from>
    <xdr:to>
      <xdr:col>21</xdr:col>
      <xdr:colOff>89647</xdr:colOff>
      <xdr:row>23</xdr:row>
      <xdr:rowOff>80683</xdr:rowOff>
    </xdr:to>
    <xdr:sp macro="" textlink="">
      <xdr:nvSpPr>
        <xdr:cNvPr id="11" name="TextBox 10">
          <a:extLst>
            <a:ext uri="{FF2B5EF4-FFF2-40B4-BE49-F238E27FC236}">
              <a16:creationId xmlns:a16="http://schemas.microsoft.com/office/drawing/2014/main" id="{77689951-BDC9-4140-9DA2-6606AF71B37B}"/>
            </a:ext>
          </a:extLst>
        </xdr:cNvPr>
        <xdr:cNvSpPr txBox="1"/>
      </xdr:nvSpPr>
      <xdr:spPr>
        <a:xfrm>
          <a:off x="13285695" y="7297270"/>
          <a:ext cx="2420470" cy="20618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latin typeface="Verdana" panose="020B0604030504040204" pitchFamily="34" charset="0"/>
              <a:ea typeface="Verdana" panose="020B0604030504040204" pitchFamily="34" charset="0"/>
            </a:rPr>
            <a:t>Sphere, globular, or rounded</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236220</xdr:colOff>
      <xdr:row>2</xdr:row>
      <xdr:rowOff>91440</xdr:rowOff>
    </xdr:from>
    <xdr:to>
      <xdr:col>12</xdr:col>
      <xdr:colOff>292601</xdr:colOff>
      <xdr:row>42</xdr:row>
      <xdr:rowOff>33459</xdr:rowOff>
    </xdr:to>
    <xdr:pic>
      <xdr:nvPicPr>
        <xdr:cNvPr id="2" name="Picture 1">
          <a:extLst>
            <a:ext uri="{FF2B5EF4-FFF2-40B4-BE49-F238E27FC236}">
              <a16:creationId xmlns:a16="http://schemas.microsoft.com/office/drawing/2014/main" id="{49039232-F9EB-72A8-8E1D-24EC32CD26D8}"/>
            </a:ext>
          </a:extLst>
        </xdr:cNvPr>
        <xdr:cNvPicPr>
          <a:picLocks noChangeAspect="1"/>
        </xdr:cNvPicPr>
      </xdr:nvPicPr>
      <xdr:blipFill>
        <a:blip xmlns:r="http://schemas.openxmlformats.org/officeDocument/2006/relationships" r:embed="rId1"/>
        <a:stretch>
          <a:fillRect/>
        </a:stretch>
      </xdr:blipFill>
      <xdr:spPr>
        <a:xfrm>
          <a:off x="1455420" y="861060"/>
          <a:ext cx="6152381" cy="664761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519953</xdr:colOff>
      <xdr:row>107</xdr:row>
      <xdr:rowOff>26893</xdr:rowOff>
    </xdr:from>
    <xdr:to>
      <xdr:col>13</xdr:col>
      <xdr:colOff>317447</xdr:colOff>
      <xdr:row>166</xdr:row>
      <xdr:rowOff>35858</xdr:rowOff>
    </xdr:to>
    <xdr:pic>
      <xdr:nvPicPr>
        <xdr:cNvPr id="3" name="Picture 2">
          <a:extLst>
            <a:ext uri="{FF2B5EF4-FFF2-40B4-BE49-F238E27FC236}">
              <a16:creationId xmlns:a16="http://schemas.microsoft.com/office/drawing/2014/main" id="{544CC7DB-9447-6E80-68D2-0E0D36FB64F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29553" y="18682446"/>
          <a:ext cx="7112694" cy="10058400"/>
        </a:xfrm>
        <a:prstGeom prst="rect">
          <a:avLst/>
        </a:prstGeom>
      </xdr:spPr>
    </xdr:pic>
    <xdr:clientData/>
  </xdr:twoCellAnchor>
  <xdr:twoCellAnchor editAs="oneCell">
    <xdr:from>
      <xdr:col>1</xdr:col>
      <xdr:colOff>472730</xdr:colOff>
      <xdr:row>47</xdr:row>
      <xdr:rowOff>114140</xdr:rowOff>
    </xdr:from>
    <xdr:to>
      <xdr:col>13</xdr:col>
      <xdr:colOff>270224</xdr:colOff>
      <xdr:row>106</xdr:row>
      <xdr:rowOff>123104</xdr:rowOff>
    </xdr:to>
    <xdr:pic>
      <xdr:nvPicPr>
        <xdr:cNvPr id="7" name="Picture 6">
          <a:extLst>
            <a:ext uri="{FF2B5EF4-FFF2-40B4-BE49-F238E27FC236}">
              <a16:creationId xmlns:a16="http://schemas.microsoft.com/office/drawing/2014/main" id="{819480F2-BAB2-18B3-F528-5B45E6802C6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082330" y="8549928"/>
          <a:ext cx="7112694" cy="10058400"/>
        </a:xfrm>
        <a:prstGeom prst="rect">
          <a:avLst/>
        </a:prstGeom>
      </xdr:spPr>
    </xdr:pic>
    <xdr:clientData/>
  </xdr:twoCellAnchor>
  <xdr:twoCellAnchor editAs="oneCell">
    <xdr:from>
      <xdr:col>1</xdr:col>
      <xdr:colOff>425506</xdr:colOff>
      <xdr:row>1</xdr:row>
      <xdr:rowOff>22094</xdr:rowOff>
    </xdr:from>
    <xdr:to>
      <xdr:col>13</xdr:col>
      <xdr:colOff>223000</xdr:colOff>
      <xdr:row>47</xdr:row>
      <xdr:rowOff>116541</xdr:rowOff>
    </xdr:to>
    <xdr:pic>
      <xdr:nvPicPr>
        <xdr:cNvPr id="10" name="Picture 9">
          <a:extLst>
            <a:ext uri="{FF2B5EF4-FFF2-40B4-BE49-F238E27FC236}">
              <a16:creationId xmlns:a16="http://schemas.microsoft.com/office/drawing/2014/main" id="{9DC1FFC5-5114-E593-0E55-693DE9A66DE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b="21164"/>
        <a:stretch/>
      </xdr:blipFill>
      <xdr:spPr>
        <a:xfrm>
          <a:off x="1035106" y="622729"/>
          <a:ext cx="7112694" cy="79296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ltoa.org.uk/resources/cavat"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ltoa.org.uk/resources/cavat"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ltoa.org.uk/resources/cavat"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ltoa.org.uk/resources/cavat"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69B3D-BBCF-4EF4-AB2D-01FD6D400BA9}">
  <dimension ref="B2:D31"/>
  <sheetViews>
    <sheetView tabSelected="1" topLeftCell="A19" zoomScale="85" zoomScaleNormal="85" workbookViewId="0">
      <selection activeCell="B35" sqref="B35"/>
    </sheetView>
  </sheetViews>
  <sheetFormatPr defaultColWidth="8.88671875" defaultRowHeight="13.2" x14ac:dyDescent="0.25"/>
  <cols>
    <col min="1" max="1" width="6" style="4" customWidth="1"/>
    <col min="2" max="2" width="127.33203125" style="4" customWidth="1"/>
    <col min="3" max="3" width="4.6640625" style="4" customWidth="1"/>
    <col min="4" max="4" width="88.33203125" style="4" customWidth="1"/>
    <col min="5" max="16384" width="8.88671875" style="4"/>
  </cols>
  <sheetData>
    <row r="2" spans="2:4" ht="43.95" customHeight="1" x14ac:dyDescent="0.25">
      <c r="B2" s="264" t="s">
        <v>0</v>
      </c>
    </row>
    <row r="3" spans="2:4" ht="13.8" thickBot="1" x14ac:dyDescent="0.3"/>
    <row r="4" spans="2:4" ht="45" customHeight="1" thickTop="1" thickBot="1" x14ac:dyDescent="0.3">
      <c r="B4" s="270" t="s">
        <v>1</v>
      </c>
      <c r="D4" s="436"/>
    </row>
    <row r="5" spans="2:4" ht="11.4" customHeight="1" thickTop="1" x14ac:dyDescent="0.25">
      <c r="B5" s="271"/>
      <c r="D5" s="436"/>
    </row>
    <row r="6" spans="2:4" ht="37.950000000000003" customHeight="1" x14ac:dyDescent="0.25">
      <c r="B6" s="272" t="s">
        <v>2</v>
      </c>
      <c r="D6" s="436"/>
    </row>
    <row r="7" spans="2:4" ht="33" customHeight="1" x14ac:dyDescent="0.25">
      <c r="B7" s="273" t="s">
        <v>3</v>
      </c>
      <c r="D7" s="436"/>
    </row>
    <row r="8" spans="2:4" ht="23.4" customHeight="1" x14ac:dyDescent="0.25">
      <c r="B8" s="274" t="s">
        <v>4</v>
      </c>
      <c r="D8" s="436"/>
    </row>
    <row r="9" spans="2:4" ht="30.6" customHeight="1" x14ac:dyDescent="0.25">
      <c r="B9" s="275" t="s">
        <v>5</v>
      </c>
      <c r="D9" s="436"/>
    </row>
    <row r="10" spans="2:4" ht="38.4" customHeight="1" x14ac:dyDescent="0.25">
      <c r="B10" s="274" t="s">
        <v>6</v>
      </c>
      <c r="D10" s="436"/>
    </row>
    <row r="11" spans="2:4" ht="33" customHeight="1" x14ac:dyDescent="0.25">
      <c r="B11" s="273" t="s">
        <v>7</v>
      </c>
      <c r="D11" s="436"/>
    </row>
    <row r="12" spans="2:4" ht="22.95" customHeight="1" x14ac:dyDescent="0.25">
      <c r="B12" s="276" t="s">
        <v>8</v>
      </c>
      <c r="D12" s="11"/>
    </row>
    <row r="13" spans="2:4" ht="31.2" customHeight="1" x14ac:dyDescent="0.25">
      <c r="B13" s="273" t="s">
        <v>9</v>
      </c>
      <c r="D13" s="11"/>
    </row>
    <row r="14" spans="2:4" ht="40.950000000000003" customHeight="1" x14ac:dyDescent="0.25">
      <c r="B14" s="277" t="s">
        <v>10</v>
      </c>
      <c r="D14" s="10"/>
    </row>
    <row r="15" spans="2:4" ht="31.95" customHeight="1" x14ac:dyDescent="0.25">
      <c r="B15" s="275" t="s">
        <v>11</v>
      </c>
      <c r="D15" s="10"/>
    </row>
    <row r="16" spans="2:4" ht="42.6" customHeight="1" x14ac:dyDescent="0.25">
      <c r="B16" s="274" t="s">
        <v>12</v>
      </c>
      <c r="D16" s="11"/>
    </row>
    <row r="17" spans="2:4" ht="33.6" customHeight="1" x14ac:dyDescent="0.25">
      <c r="B17" s="275" t="s">
        <v>13</v>
      </c>
      <c r="D17" s="11"/>
    </row>
    <row r="18" spans="2:4" ht="31.2" customHeight="1" x14ac:dyDescent="0.25">
      <c r="B18" s="275" t="s">
        <v>14</v>
      </c>
      <c r="D18" s="11"/>
    </row>
    <row r="19" spans="2:4" ht="73.2" customHeight="1" x14ac:dyDescent="0.25">
      <c r="B19" s="274" t="s">
        <v>15</v>
      </c>
      <c r="D19" s="11"/>
    </row>
    <row r="20" spans="2:4" ht="22.2" customHeight="1" x14ac:dyDescent="0.3">
      <c r="B20" s="278" t="s">
        <v>16</v>
      </c>
    </row>
    <row r="21" spans="2:4" ht="13.8" thickBot="1" x14ac:dyDescent="0.3">
      <c r="B21" s="279"/>
    </row>
    <row r="22" spans="2:4" ht="39" customHeight="1" thickTop="1" thickBot="1" x14ac:dyDescent="0.3">
      <c r="B22" s="284" t="s">
        <v>17</v>
      </c>
    </row>
    <row r="23" spans="2:4" ht="46.95" customHeight="1" thickTop="1" x14ac:dyDescent="0.3">
      <c r="B23" s="280" t="s">
        <v>18</v>
      </c>
    </row>
    <row r="24" spans="2:4" x14ac:dyDescent="0.25">
      <c r="B24" s="281"/>
    </row>
    <row r="25" spans="2:4" ht="64.8" x14ac:dyDescent="0.3">
      <c r="B25" s="282" t="s">
        <v>19</v>
      </c>
    </row>
    <row r="26" spans="2:4" x14ac:dyDescent="0.25">
      <c r="B26" s="281"/>
    </row>
    <row r="27" spans="2:4" ht="32.4" x14ac:dyDescent="0.3">
      <c r="B27" s="282" t="s">
        <v>20</v>
      </c>
    </row>
    <row r="28" spans="2:4" x14ac:dyDescent="0.25">
      <c r="B28" s="281"/>
    </row>
    <row r="29" spans="2:4" ht="16.2" x14ac:dyDescent="0.3">
      <c r="B29" s="283" t="s">
        <v>21</v>
      </c>
    </row>
    <row r="30" spans="2:4" ht="13.8" thickBot="1" x14ac:dyDescent="0.3">
      <c r="B30" s="279"/>
    </row>
    <row r="31" spans="2:4" ht="13.8" thickTop="1" x14ac:dyDescent="0.25"/>
  </sheetData>
  <mergeCells count="1">
    <mergeCell ref="D4:D11"/>
  </mergeCells>
  <hyperlinks>
    <hyperlink ref="B9" location="'Full method'!A1" display="Link to Full method sheet" xr:uid="{274F88C4-805A-44A3-AF00-AB86CC0ED00C}"/>
    <hyperlink ref="B11" location="'Full method (Multi-stem)'!A1" display="Link to Full method (Multi-stem) sheet" xr:uid="{5D878210-A0C3-4F32-A946-48B2C9310F9A}"/>
    <hyperlink ref="B15" location="'Quick method'!A1" display="Link to Quick method sheet" xr:uid="{DC2C3190-EFA0-40ED-83D6-4D76C58822E6}"/>
    <hyperlink ref="B17" location="'Full method Project'!A1" display="Link to Full Method Project sheet" xr:uid="{19220B9A-17A7-4D32-A047-3F0A12DDB3AC}"/>
    <hyperlink ref="B7" r:id="rId1" xr:uid="{A4C51B8D-7F43-4D61-9D45-7447300482D1}"/>
    <hyperlink ref="B13" location="Photos!A1" display="Link to Photos sheet" xr:uid="{367132CF-C147-4936-89F0-6073032C3BE1}"/>
    <hyperlink ref="B18" location="'Quick method Project'!A1" display="Link to Quick Method Project sheet" xr:uid="{65EFFD36-F7E3-40D9-9199-D5AF0EDF9EE7}"/>
  </hyperlinks>
  <pageMargins left="0.7" right="0.7" top="0.75" bottom="0.75" header="0.3" footer="0.3"/>
  <pageSetup paperSize="9" orientation="portrait" horizontalDpi="4294967293" verticalDpi="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98AFDA-E834-41E1-838B-226E6439AD92}">
  <dimension ref="B1:N1"/>
  <sheetViews>
    <sheetView zoomScale="85" zoomScaleNormal="85" workbookViewId="0">
      <selection activeCell="B1" sqref="B1:N1"/>
    </sheetView>
  </sheetViews>
  <sheetFormatPr defaultColWidth="8.88671875" defaultRowHeight="13.2" x14ac:dyDescent="0.25"/>
  <cols>
    <col min="1" max="16384" width="8.88671875" style="4"/>
  </cols>
  <sheetData>
    <row r="1" spans="2:14" ht="47.4" customHeight="1" x14ac:dyDescent="0.25">
      <c r="B1" s="494" t="s">
        <v>542</v>
      </c>
      <c r="C1" s="494"/>
      <c r="D1" s="494"/>
      <c r="E1" s="494"/>
      <c r="F1" s="494"/>
      <c r="G1" s="494"/>
      <c r="H1" s="494"/>
      <c r="I1" s="494"/>
      <c r="J1" s="494"/>
      <c r="K1" s="494"/>
      <c r="L1" s="494"/>
      <c r="M1" s="494"/>
      <c r="N1" s="494"/>
    </row>
  </sheetData>
  <mergeCells count="1">
    <mergeCell ref="B1:N1"/>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14D80-4B1E-43B2-87EB-B24C064E5182}">
  <dimension ref="B1:N1"/>
  <sheetViews>
    <sheetView zoomScale="85" zoomScaleNormal="85" workbookViewId="0">
      <selection activeCell="B1" sqref="B1:N1"/>
    </sheetView>
  </sheetViews>
  <sheetFormatPr defaultColWidth="8.88671875" defaultRowHeight="13.2" x14ac:dyDescent="0.25"/>
  <cols>
    <col min="1" max="16384" width="8.88671875" style="4"/>
  </cols>
  <sheetData>
    <row r="1" spans="2:14" ht="47.4" customHeight="1" x14ac:dyDescent="0.25">
      <c r="B1" s="494" t="s">
        <v>543</v>
      </c>
      <c r="C1" s="494"/>
      <c r="D1" s="494"/>
      <c r="E1" s="494"/>
      <c r="F1" s="494"/>
      <c r="G1" s="494"/>
      <c r="H1" s="494"/>
      <c r="I1" s="494"/>
      <c r="J1" s="494"/>
      <c r="K1" s="494"/>
      <c r="L1" s="494"/>
      <c r="M1" s="494"/>
      <c r="N1" s="494"/>
    </row>
  </sheetData>
  <sheetProtection algorithmName="SHA-512" hashValue="U7ppZ0Bc52KZZEpcowutCR6Dg5DgASYZTNnOZg2Qp7+WEIkRp2wypBUvkzZJe/8pLRq0sxCR966VAHwik5teWA==" saltValue="CfsVDu3pOJHYwNAt38ZTfQ==" spinCount="100000" sheet="1" objects="1" scenarios="1"/>
  <mergeCells count="1">
    <mergeCell ref="B1:N1"/>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2EB99-2BF3-413A-90C9-0E4FD6B44CF7}">
  <dimension ref="B2:L9"/>
  <sheetViews>
    <sheetView zoomScaleNormal="100" workbookViewId="0">
      <selection activeCell="C3" sqref="C3"/>
    </sheetView>
  </sheetViews>
  <sheetFormatPr defaultColWidth="8.88671875" defaultRowHeight="16.2" x14ac:dyDescent="0.3"/>
  <cols>
    <col min="1" max="1" width="4.5546875" style="8" customWidth="1"/>
    <col min="2" max="2" width="4.6640625" style="8" customWidth="1"/>
    <col min="3" max="3" width="115.6640625" style="8" customWidth="1"/>
    <col min="4" max="4" width="5.109375" style="8" customWidth="1"/>
    <col min="5" max="16384" width="8.88671875" style="8"/>
  </cols>
  <sheetData>
    <row r="2" spans="2:12" x14ac:dyDescent="0.3">
      <c r="B2" s="245"/>
      <c r="C2" s="245"/>
      <c r="D2" s="245"/>
      <c r="E2" s="13"/>
      <c r="F2" s="13"/>
      <c r="G2" s="13"/>
      <c r="H2" s="13"/>
      <c r="I2" s="13"/>
      <c r="J2" s="13"/>
      <c r="K2" s="13"/>
      <c r="L2" s="13"/>
    </row>
    <row r="3" spans="2:12" ht="17.399999999999999" x14ac:dyDescent="0.3">
      <c r="B3" s="245"/>
      <c r="C3" s="213" t="s">
        <v>544</v>
      </c>
      <c r="D3" s="245"/>
      <c r="E3" s="13"/>
      <c r="F3" s="13"/>
      <c r="G3" s="13"/>
      <c r="H3" s="13"/>
      <c r="I3" s="13"/>
      <c r="J3" s="13"/>
      <c r="K3" s="13"/>
      <c r="L3" s="13"/>
    </row>
    <row r="4" spans="2:12" x14ac:dyDescent="0.3">
      <c r="B4" s="245"/>
      <c r="C4" s="245"/>
      <c r="D4" s="245"/>
      <c r="E4" s="13"/>
      <c r="F4" s="13"/>
      <c r="G4" s="13"/>
      <c r="H4" s="13"/>
      <c r="I4" s="13"/>
      <c r="J4" s="13"/>
      <c r="K4" s="13"/>
      <c r="L4" s="13"/>
    </row>
    <row r="5" spans="2:12" x14ac:dyDescent="0.3">
      <c r="B5" s="245"/>
      <c r="C5" s="245" t="s">
        <v>545</v>
      </c>
      <c r="D5" s="245"/>
      <c r="E5" s="13"/>
      <c r="F5" s="13"/>
      <c r="G5" s="13"/>
      <c r="H5" s="13"/>
      <c r="I5" s="13"/>
      <c r="J5" s="13"/>
      <c r="K5" s="13"/>
      <c r="L5" s="13"/>
    </row>
    <row r="6" spans="2:12" x14ac:dyDescent="0.3">
      <c r="B6" s="245"/>
      <c r="C6" s="245"/>
      <c r="D6" s="245"/>
      <c r="E6" s="13"/>
      <c r="F6" s="13"/>
      <c r="G6" s="13"/>
      <c r="H6" s="13"/>
      <c r="I6" s="13"/>
      <c r="J6" s="13"/>
      <c r="K6" s="13"/>
      <c r="L6" s="13"/>
    </row>
    <row r="7" spans="2:12" ht="32.4" x14ac:dyDescent="0.3">
      <c r="B7" s="245"/>
      <c r="C7" s="246" t="s">
        <v>546</v>
      </c>
      <c r="D7" s="245"/>
      <c r="E7" s="13"/>
      <c r="F7" s="13"/>
      <c r="G7" s="13"/>
      <c r="H7" s="13"/>
      <c r="I7" s="13"/>
      <c r="J7" s="13"/>
      <c r="K7" s="13"/>
      <c r="L7" s="13"/>
    </row>
    <row r="8" spans="2:12" x14ac:dyDescent="0.3">
      <c r="B8" s="245"/>
      <c r="C8" s="245"/>
      <c r="D8" s="245"/>
      <c r="E8" s="13"/>
      <c r="F8" s="13"/>
      <c r="G8" s="13"/>
      <c r="H8" s="13"/>
      <c r="I8" s="13"/>
      <c r="J8" s="13"/>
      <c r="K8" s="13"/>
      <c r="L8" s="13"/>
    </row>
    <row r="9" spans="2:12" x14ac:dyDescent="0.3">
      <c r="B9" s="13"/>
      <c r="C9" s="13"/>
      <c r="D9" s="13"/>
      <c r="E9" s="13"/>
      <c r="F9" s="13"/>
      <c r="G9" s="13"/>
      <c r="H9" s="13"/>
      <c r="I9" s="13"/>
      <c r="J9" s="13"/>
      <c r="K9" s="13"/>
      <c r="L9" s="13"/>
    </row>
  </sheetData>
  <sheetProtection algorithmName="SHA-512" hashValue="VDJwVGnBTHt+MYuCDM4wr5qm0bQ4EZ5c/QCSs5nrwcCGjUbMoORY2+n7hhYyXRwtsQ+JBRExlFfUONydjk7XpA==" saltValue="ntpYyelcy5oFkicatQYBBw==" spinCount="100000" sheet="1" selectLockedCells="1" selectUnlockedCells="1"/>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DA39D-6EB6-4C15-8569-007B24921C0D}">
  <dimension ref="A1"/>
  <sheetViews>
    <sheetView workbookViewId="0"/>
  </sheetViews>
  <sheetFormatPr defaultRowHeight="13.2" x14ac:dyDescent="0.25"/>
  <sheetData/>
  <pageMargins left="0.7" right="0.7" top="0.75" bottom="0.75" header="0.3" footer="0.3"/>
  <pageSetup paperSize="9" orientation="portrait" horizontalDpi="4294967293"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V20"/>
  <sheetViews>
    <sheetView zoomScale="85" zoomScaleNormal="85" workbookViewId="0">
      <selection sqref="A1:B1"/>
    </sheetView>
  </sheetViews>
  <sheetFormatPr defaultColWidth="8.88671875" defaultRowHeight="16.2" x14ac:dyDescent="0.3"/>
  <cols>
    <col min="1" max="1" width="31.6640625" style="8" bestFit="1" customWidth="1"/>
    <col min="2" max="2" width="11" style="8" customWidth="1"/>
    <col min="3" max="3" width="6.5546875" style="8" customWidth="1"/>
    <col min="4" max="4" width="26.33203125" style="8" bestFit="1" customWidth="1"/>
    <col min="5" max="5" width="22.33203125" style="8" bestFit="1" customWidth="1"/>
    <col min="6" max="6" width="9" style="8" bestFit="1" customWidth="1"/>
    <col min="7" max="7" width="5.44140625" style="8" customWidth="1"/>
    <col min="8" max="8" width="34.33203125" style="8" customWidth="1"/>
    <col min="9" max="9" width="11.44140625" style="8" customWidth="1"/>
    <col min="10" max="10" width="4.44140625" style="8" customWidth="1"/>
    <col min="11" max="11" width="27.44140625" style="8" customWidth="1"/>
    <col min="12" max="12" width="10.109375" style="8" customWidth="1"/>
    <col min="13" max="13" width="4" style="8" customWidth="1"/>
    <col min="14" max="14" width="38.44140625" style="8" bestFit="1" customWidth="1"/>
    <col min="15" max="15" width="24.88671875" style="8" bestFit="1" customWidth="1"/>
    <col min="16" max="16" width="12" style="8" bestFit="1" customWidth="1"/>
    <col min="17" max="17" width="3.6640625" style="8" customWidth="1"/>
    <col min="18" max="18" width="21.33203125" style="8" bestFit="1" customWidth="1"/>
    <col min="19" max="19" width="10.33203125" style="8" customWidth="1"/>
    <col min="20" max="20" width="8.88671875" style="8"/>
    <col min="21" max="21" width="24" style="8" customWidth="1"/>
    <col min="22" max="22" width="11.6640625" style="8" customWidth="1"/>
    <col min="23" max="16384" width="8.88671875" style="8"/>
  </cols>
  <sheetData>
    <row r="1" spans="1:22" s="247" customFormat="1" ht="39" customHeight="1" x14ac:dyDescent="0.25">
      <c r="A1" s="614" t="s">
        <v>547</v>
      </c>
      <c r="B1" s="614"/>
      <c r="D1" s="615" t="s">
        <v>548</v>
      </c>
      <c r="E1" s="615"/>
      <c r="F1" s="615"/>
      <c r="H1" s="615" t="s">
        <v>549</v>
      </c>
      <c r="I1" s="615"/>
      <c r="K1" s="615" t="s">
        <v>550</v>
      </c>
      <c r="L1" s="615"/>
      <c r="N1" s="614" t="s">
        <v>551</v>
      </c>
      <c r="O1" s="614"/>
      <c r="P1" s="614"/>
      <c r="R1" s="614" t="s">
        <v>552</v>
      </c>
      <c r="S1" s="614"/>
      <c r="U1" s="614" t="s">
        <v>553</v>
      </c>
      <c r="V1" s="614"/>
    </row>
    <row r="2" spans="1:22" ht="16.8" thickBot="1" x14ac:dyDescent="0.35"/>
    <row r="3" spans="1:22" s="248" customFormat="1" ht="26.4" customHeight="1" thickTop="1" thickBot="1" x14ac:dyDescent="0.3">
      <c r="A3" s="249" t="s">
        <v>101</v>
      </c>
      <c r="B3" s="257" t="s">
        <v>554</v>
      </c>
      <c r="D3" s="249" t="s">
        <v>555</v>
      </c>
      <c r="E3" s="249" t="s">
        <v>556</v>
      </c>
      <c r="F3" s="249" t="s">
        <v>554</v>
      </c>
      <c r="H3" s="249" t="s">
        <v>557</v>
      </c>
      <c r="I3" s="249" t="s">
        <v>554</v>
      </c>
      <c r="K3" s="249" t="s">
        <v>557</v>
      </c>
      <c r="L3" s="249" t="s">
        <v>554</v>
      </c>
      <c r="N3" s="249" t="s">
        <v>558</v>
      </c>
      <c r="O3" s="249" t="s">
        <v>559</v>
      </c>
      <c r="P3" s="249" t="s">
        <v>554</v>
      </c>
      <c r="R3" s="249" t="s">
        <v>557</v>
      </c>
      <c r="S3" s="249" t="s">
        <v>554</v>
      </c>
      <c r="U3" s="249" t="s">
        <v>557</v>
      </c>
      <c r="V3" s="249" t="s">
        <v>554</v>
      </c>
    </row>
    <row r="4" spans="1:22" s="37" customFormat="1" ht="16.8" thickTop="1" x14ac:dyDescent="0.3">
      <c r="A4" s="250" t="s">
        <v>68</v>
      </c>
      <c r="B4" s="250">
        <v>1</v>
      </c>
      <c r="D4" s="250" t="s">
        <v>560</v>
      </c>
      <c r="E4" s="250">
        <v>4.74</v>
      </c>
      <c r="F4" s="250">
        <v>17.62</v>
      </c>
      <c r="H4" s="250" t="s">
        <v>125</v>
      </c>
      <c r="I4" s="250">
        <v>1</v>
      </c>
      <c r="K4" s="250" t="s">
        <v>56</v>
      </c>
      <c r="L4" s="250">
        <v>1</v>
      </c>
      <c r="N4" s="253" t="s">
        <v>561</v>
      </c>
      <c r="O4" s="253" t="s">
        <v>592</v>
      </c>
      <c r="P4" s="253">
        <f>2/3</f>
        <v>0.66666666666666663</v>
      </c>
      <c r="R4" s="253" t="s">
        <v>56</v>
      </c>
      <c r="S4" s="253">
        <v>1</v>
      </c>
      <c r="U4" s="253" t="s">
        <v>62</v>
      </c>
      <c r="V4" s="253">
        <v>1</v>
      </c>
    </row>
    <row r="5" spans="1:22" s="37" customFormat="1" x14ac:dyDescent="0.3">
      <c r="A5" s="251" t="s">
        <v>562</v>
      </c>
      <c r="B5" s="251">
        <v>0.95</v>
      </c>
      <c r="D5" s="251" t="s">
        <v>563</v>
      </c>
      <c r="E5" s="251">
        <v>7.64</v>
      </c>
      <c r="F5" s="251">
        <v>45.88</v>
      </c>
      <c r="H5" s="251" t="s">
        <v>96</v>
      </c>
      <c r="I5" s="251">
        <v>0.75</v>
      </c>
      <c r="K5" s="251" t="s">
        <v>97</v>
      </c>
      <c r="L5" s="251">
        <v>0.75</v>
      </c>
      <c r="N5" s="254" t="s">
        <v>564</v>
      </c>
      <c r="O5" s="254" t="s">
        <v>593</v>
      </c>
      <c r="P5" s="254">
        <f>1/3</f>
        <v>0.33333333333333331</v>
      </c>
      <c r="R5" s="254" t="s">
        <v>97</v>
      </c>
      <c r="S5" s="254">
        <v>0.75</v>
      </c>
      <c r="U5" s="254" t="s">
        <v>565</v>
      </c>
      <c r="V5" s="254">
        <v>0.8</v>
      </c>
    </row>
    <row r="6" spans="1:22" s="37" customFormat="1" x14ac:dyDescent="0.3">
      <c r="A6" s="251" t="s">
        <v>566</v>
      </c>
      <c r="B6" s="251">
        <v>0.8</v>
      </c>
      <c r="D6" s="251" t="s">
        <v>567</v>
      </c>
      <c r="E6" s="251">
        <v>10.6</v>
      </c>
      <c r="F6" s="251">
        <v>88.26</v>
      </c>
      <c r="H6" s="251" t="s">
        <v>568</v>
      </c>
      <c r="I6" s="251">
        <v>0.5</v>
      </c>
      <c r="K6" s="251" t="s">
        <v>569</v>
      </c>
      <c r="L6" s="251">
        <v>0.5</v>
      </c>
      <c r="N6" s="254" t="s">
        <v>570</v>
      </c>
      <c r="O6" s="254" t="s">
        <v>594</v>
      </c>
      <c r="P6" s="254">
        <f>1</f>
        <v>1</v>
      </c>
      <c r="R6" s="254" t="s">
        <v>569</v>
      </c>
      <c r="S6" s="254">
        <v>0.5</v>
      </c>
      <c r="U6" s="254" t="s">
        <v>571</v>
      </c>
      <c r="V6" s="254">
        <v>0.6</v>
      </c>
    </row>
    <row r="7" spans="1:22" s="37" customFormat="1" ht="16.8" thickBot="1" x14ac:dyDescent="0.35">
      <c r="A7" s="251" t="s">
        <v>572</v>
      </c>
      <c r="B7" s="251">
        <v>0.55000000000000004</v>
      </c>
      <c r="D7" s="251" t="s">
        <v>573</v>
      </c>
      <c r="E7" s="251">
        <v>13.58</v>
      </c>
      <c r="F7" s="251">
        <v>144.79</v>
      </c>
      <c r="H7" s="252" t="s">
        <v>53</v>
      </c>
      <c r="I7" s="252">
        <v>0.25</v>
      </c>
      <c r="K7" s="252" t="s">
        <v>574</v>
      </c>
      <c r="L7" s="252">
        <v>0.25</v>
      </c>
      <c r="N7" s="254" t="s">
        <v>530</v>
      </c>
      <c r="O7" s="254" t="s">
        <v>595</v>
      </c>
      <c r="P7" s="254">
        <f>4/3*1/2</f>
        <v>0.66666666666666663</v>
      </c>
      <c r="R7" s="255" t="s">
        <v>574</v>
      </c>
      <c r="S7" s="255">
        <v>0.25</v>
      </c>
      <c r="U7" s="254" t="s">
        <v>575</v>
      </c>
      <c r="V7" s="254">
        <v>0.4</v>
      </c>
    </row>
    <row r="8" spans="1:22" s="37" customFormat="1" ht="17.399999999999999" thickTop="1" thickBot="1" x14ac:dyDescent="0.35">
      <c r="A8" s="251" t="s">
        <v>576</v>
      </c>
      <c r="B8" s="251">
        <v>0.3</v>
      </c>
      <c r="D8" s="251" t="s">
        <v>577</v>
      </c>
      <c r="E8" s="251">
        <v>17.670000000000002</v>
      </c>
      <c r="F8" s="251">
        <v>245.28</v>
      </c>
      <c r="N8" s="255" t="s">
        <v>578</v>
      </c>
      <c r="O8" s="255" t="s">
        <v>595</v>
      </c>
      <c r="P8" s="255">
        <f>4/6</f>
        <v>0.66666666666666663</v>
      </c>
      <c r="U8" s="254" t="s">
        <v>579</v>
      </c>
      <c r="V8" s="254">
        <v>0.2</v>
      </c>
    </row>
    <row r="9" spans="1:22" s="37" customFormat="1" ht="17.399999999999999" thickTop="1" thickBot="1" x14ac:dyDescent="0.35">
      <c r="A9" s="251" t="s">
        <v>580</v>
      </c>
      <c r="B9" s="251">
        <v>0.1</v>
      </c>
      <c r="D9" s="251" t="s">
        <v>581</v>
      </c>
      <c r="E9" s="251">
        <v>22.63</v>
      </c>
      <c r="F9" s="251">
        <v>402.32</v>
      </c>
      <c r="U9" s="256">
        <v>0</v>
      </c>
      <c r="V9" s="255">
        <v>0</v>
      </c>
    </row>
    <row r="10" spans="1:22" s="37" customFormat="1" ht="17.399999999999999" thickTop="1" thickBot="1" x14ac:dyDescent="0.35">
      <c r="A10" s="252" t="s">
        <v>582</v>
      </c>
      <c r="B10" s="252">
        <v>0</v>
      </c>
      <c r="D10" s="251" t="s">
        <v>130</v>
      </c>
      <c r="E10" s="251">
        <v>27.61</v>
      </c>
      <c r="F10" s="251">
        <v>598.63</v>
      </c>
    </row>
    <row r="11" spans="1:22" s="37" customFormat="1" ht="18" thickTop="1" x14ac:dyDescent="0.3">
      <c r="D11" s="251" t="s">
        <v>583</v>
      </c>
      <c r="E11" s="251">
        <v>35.35</v>
      </c>
      <c r="F11" s="251">
        <v>981.43</v>
      </c>
      <c r="N11" s="616"/>
      <c r="O11" s="616"/>
      <c r="P11" s="616"/>
    </row>
    <row r="12" spans="1:22" s="37" customFormat="1" x14ac:dyDescent="0.3">
      <c r="D12" s="251" t="s">
        <v>584</v>
      </c>
      <c r="E12" s="251">
        <v>45.27</v>
      </c>
      <c r="F12" s="251">
        <v>1609.67</v>
      </c>
    </row>
    <row r="13" spans="1:22" s="37" customFormat="1" ht="17.399999999999999" x14ac:dyDescent="0.3">
      <c r="D13" s="251" t="s">
        <v>585</v>
      </c>
      <c r="E13" s="251">
        <v>55.22</v>
      </c>
      <c r="F13" s="251">
        <v>2394.9899999999998</v>
      </c>
      <c r="N13" s="36"/>
      <c r="O13" s="616"/>
      <c r="P13" s="616"/>
    </row>
    <row r="14" spans="1:22" s="37" customFormat="1" x14ac:dyDescent="0.3">
      <c r="D14" s="251" t="s">
        <v>586</v>
      </c>
      <c r="E14" s="251">
        <v>65.19</v>
      </c>
      <c r="F14" s="251">
        <v>3337.39</v>
      </c>
    </row>
    <row r="15" spans="1:22" s="37" customFormat="1" x14ac:dyDescent="0.3">
      <c r="D15" s="251" t="s">
        <v>587</v>
      </c>
      <c r="E15" s="251">
        <v>77.86</v>
      </c>
      <c r="F15" s="251">
        <v>4760.8100000000004</v>
      </c>
    </row>
    <row r="16" spans="1:22" s="37" customFormat="1" x14ac:dyDescent="0.3">
      <c r="D16" s="251" t="s">
        <v>588</v>
      </c>
      <c r="E16" s="251">
        <v>92.8</v>
      </c>
      <c r="F16" s="251">
        <v>6763.46</v>
      </c>
    </row>
    <row r="17" spans="4:6" s="37" customFormat="1" x14ac:dyDescent="0.3">
      <c r="D17" s="251" t="s">
        <v>589</v>
      </c>
      <c r="E17" s="251">
        <v>107.76</v>
      </c>
      <c r="F17" s="251">
        <v>9119.5300000000007</v>
      </c>
    </row>
    <row r="18" spans="4:6" s="37" customFormat="1" x14ac:dyDescent="0.3">
      <c r="D18" s="251" t="s">
        <v>590</v>
      </c>
      <c r="E18" s="251">
        <v>122.72</v>
      </c>
      <c r="F18" s="251">
        <v>11829.04</v>
      </c>
    </row>
    <row r="19" spans="4:6" s="37" customFormat="1" ht="16.8" thickBot="1" x14ac:dyDescent="0.35">
      <c r="D19" s="252" t="s">
        <v>591</v>
      </c>
      <c r="E19" s="252">
        <v>137.69999999999999</v>
      </c>
      <c r="F19" s="252">
        <v>14893.11</v>
      </c>
    </row>
    <row r="20" spans="4:6" ht="16.8" thickTop="1" x14ac:dyDescent="0.3"/>
  </sheetData>
  <sheetProtection algorithmName="SHA-512" hashValue="YaB0B10FQ7t6tJk0eOE6JY3GUEom0000weBieiF3vUSraXGTXLCHyH0EryYjP5rqgr2+zcsRJ92xJCSa41UBDA==" saltValue="tPVPBXgM1Ly4EwLXhQZaaQ==" spinCount="100000" sheet="1" objects="1" scenarios="1"/>
  <mergeCells count="9">
    <mergeCell ref="A1:B1"/>
    <mergeCell ref="D1:F1"/>
    <mergeCell ref="N11:P11"/>
    <mergeCell ref="O13:P13"/>
    <mergeCell ref="U1:V1"/>
    <mergeCell ref="H1:I1"/>
    <mergeCell ref="K1:L1"/>
    <mergeCell ref="N1:P1"/>
    <mergeCell ref="R1:S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V81"/>
  <sheetViews>
    <sheetView topLeftCell="A53" zoomScale="85" zoomScaleNormal="85" workbookViewId="0">
      <selection activeCell="E62" sqref="E62"/>
    </sheetView>
  </sheetViews>
  <sheetFormatPr defaultColWidth="8.88671875" defaultRowHeight="13.2" x14ac:dyDescent="0.25"/>
  <cols>
    <col min="1" max="1" width="5.109375" style="4" customWidth="1"/>
    <col min="2" max="2" width="10.5546875" style="4" customWidth="1"/>
    <col min="3" max="3" width="59.88671875" style="4" customWidth="1"/>
    <col min="4" max="4" width="2.44140625" style="4" customWidth="1"/>
    <col min="5" max="5" width="15.109375" style="4" customWidth="1"/>
    <col min="6" max="6" width="9.109375" style="4" customWidth="1"/>
    <col min="7" max="7" width="2.33203125" style="4" customWidth="1"/>
    <col min="8" max="8" width="20.5546875" style="4" customWidth="1"/>
    <col min="9" max="9" width="2.6640625" style="4" customWidth="1"/>
    <col min="10" max="10" width="2.5546875" style="4" customWidth="1"/>
    <col min="11" max="11" width="105" style="4" customWidth="1"/>
    <col min="12" max="12" width="2.6640625" style="4" customWidth="1"/>
    <col min="13" max="13" width="3.88671875" style="4" customWidth="1"/>
    <col min="14" max="14" width="2.6640625" style="4" customWidth="1"/>
    <col min="15" max="24" width="8.88671875" style="4"/>
    <col min="25" max="25" width="2.6640625" style="4" customWidth="1"/>
    <col min="26" max="16384" width="8.88671875" style="4"/>
  </cols>
  <sheetData>
    <row r="1" spans="2:22" ht="50.4" customHeight="1" x14ac:dyDescent="0.25">
      <c r="B1" s="451" t="s">
        <v>22</v>
      </c>
      <c r="C1" s="451"/>
      <c r="D1" s="451"/>
      <c r="E1" s="451"/>
      <c r="F1" s="451"/>
      <c r="G1" s="451"/>
      <c r="H1" s="451"/>
      <c r="I1" s="451"/>
      <c r="J1" s="451"/>
      <c r="K1" s="451"/>
      <c r="L1" s="451"/>
    </row>
    <row r="2" spans="2:22" ht="34.950000000000003" customHeight="1" x14ac:dyDescent="0.3">
      <c r="B2" s="452" t="s">
        <v>23</v>
      </c>
      <c r="C2" s="452"/>
      <c r="D2" s="452"/>
      <c r="E2" s="452"/>
      <c r="F2" s="452"/>
      <c r="G2" s="452"/>
      <c r="H2" s="452"/>
      <c r="I2" s="452"/>
      <c r="J2" s="452"/>
      <c r="K2" s="452"/>
      <c r="L2" s="452"/>
    </row>
    <row r="3" spans="2:22" ht="19.95" customHeight="1" x14ac:dyDescent="0.3">
      <c r="C3" s="22"/>
      <c r="D3" s="22"/>
      <c r="E3" s="22"/>
      <c r="F3" s="22"/>
      <c r="G3" s="22"/>
      <c r="H3" s="22"/>
      <c r="I3" s="22"/>
      <c r="J3" s="22"/>
      <c r="K3" s="22"/>
      <c r="L3" s="22"/>
      <c r="N3" s="15"/>
      <c r="O3" s="15"/>
      <c r="P3" s="15"/>
      <c r="Q3" s="15"/>
      <c r="R3" s="15"/>
      <c r="S3" s="15"/>
      <c r="T3" s="15"/>
      <c r="U3" s="15"/>
      <c r="V3" s="15"/>
    </row>
    <row r="4" spans="2:22" ht="27" customHeight="1" x14ac:dyDescent="0.25">
      <c r="B4" s="103" t="s">
        <v>24</v>
      </c>
      <c r="C4" s="65"/>
      <c r="D4" s="65"/>
      <c r="E4" s="263"/>
      <c r="F4" s="447" t="s">
        <v>25</v>
      </c>
      <c r="G4" s="447"/>
      <c r="H4" s="437"/>
      <c r="I4" s="437"/>
      <c r="J4" s="437"/>
      <c r="K4" s="437"/>
      <c r="L4" s="437"/>
      <c r="N4" s="444"/>
      <c r="O4" s="444"/>
      <c r="P4" s="444"/>
      <c r="Q4" s="444"/>
      <c r="R4" s="444"/>
      <c r="S4" s="444"/>
      <c r="T4" s="444"/>
      <c r="U4" s="444"/>
      <c r="V4" s="444"/>
    </row>
    <row r="5" spans="2:22" ht="25.2" customHeight="1" x14ac:dyDescent="0.3">
      <c r="B5" s="465" t="s">
        <v>26</v>
      </c>
      <c r="C5" s="466"/>
      <c r="D5" s="466"/>
      <c r="E5" s="263"/>
      <c r="F5" s="26"/>
      <c r="G5" s="439"/>
      <c r="H5" s="439"/>
      <c r="I5" s="439"/>
      <c r="J5" s="439"/>
      <c r="K5" s="439"/>
      <c r="L5" s="22"/>
      <c r="N5" s="15"/>
      <c r="O5" s="15"/>
      <c r="P5" s="15"/>
      <c r="Q5" s="15"/>
      <c r="R5" s="15"/>
      <c r="S5" s="15"/>
      <c r="T5" s="15"/>
      <c r="U5" s="15"/>
      <c r="V5" s="15"/>
    </row>
    <row r="6" spans="2:22" ht="27" customHeight="1" x14ac:dyDescent="0.25">
      <c r="B6" s="465" t="s">
        <v>27</v>
      </c>
      <c r="C6" s="466"/>
      <c r="D6" s="466"/>
      <c r="E6" s="263"/>
      <c r="F6" s="447" t="s">
        <v>28</v>
      </c>
      <c r="G6" s="447"/>
      <c r="H6" s="438"/>
      <c r="I6" s="438"/>
      <c r="J6" s="438"/>
      <c r="K6" s="438"/>
      <c r="L6" s="438"/>
      <c r="N6" s="445"/>
      <c r="O6" s="445"/>
      <c r="P6" s="445"/>
      <c r="Q6" s="445"/>
      <c r="R6" s="15"/>
      <c r="S6" s="15"/>
      <c r="T6" s="15"/>
      <c r="U6" s="15"/>
      <c r="V6" s="15"/>
    </row>
    <row r="7" spans="2:22" ht="24.6" customHeight="1" x14ac:dyDescent="0.3">
      <c r="B7" s="467"/>
      <c r="C7" s="468"/>
      <c r="D7" s="468"/>
      <c r="E7" s="263"/>
      <c r="F7" s="26"/>
      <c r="G7" s="439"/>
      <c r="H7" s="439"/>
      <c r="I7" s="439"/>
      <c r="J7" s="439"/>
      <c r="K7" s="439"/>
      <c r="L7" s="22"/>
      <c r="Q7" s="36"/>
    </row>
    <row r="8" spans="2:22" ht="27" customHeight="1" x14ac:dyDescent="0.3">
      <c r="B8" s="102"/>
      <c r="C8" s="102"/>
      <c r="D8" s="102"/>
      <c r="E8" s="263"/>
      <c r="F8" s="447" t="s">
        <v>29</v>
      </c>
      <c r="G8" s="447"/>
      <c r="H8" s="438"/>
      <c r="I8" s="438"/>
      <c r="J8" s="438"/>
      <c r="K8" s="438"/>
      <c r="L8" s="438"/>
      <c r="Q8" s="36"/>
    </row>
    <row r="9" spans="2:22" ht="23.4" customHeight="1" x14ac:dyDescent="0.3">
      <c r="C9" s="22"/>
      <c r="D9" s="22"/>
      <c r="E9" s="26"/>
      <c r="F9" s="26"/>
      <c r="G9" s="439"/>
      <c r="H9" s="439"/>
      <c r="I9" s="439"/>
      <c r="J9" s="439"/>
      <c r="K9" s="439"/>
      <c r="L9" s="22"/>
      <c r="Q9" s="36"/>
    </row>
    <row r="10" spans="2:22" ht="27" customHeight="1" x14ac:dyDescent="0.3">
      <c r="D10" s="22"/>
      <c r="E10" s="447" t="s">
        <v>30</v>
      </c>
      <c r="F10" s="447"/>
      <c r="G10" s="447"/>
      <c r="H10" s="438"/>
      <c r="I10" s="438"/>
      <c r="J10" s="438"/>
      <c r="K10" s="438"/>
      <c r="L10" s="438"/>
    </row>
    <row r="11" spans="2:22" ht="24" customHeight="1" x14ac:dyDescent="0.3">
      <c r="C11" s="22"/>
      <c r="D11" s="22"/>
      <c r="E11" s="26"/>
      <c r="F11" s="26"/>
      <c r="G11" s="439"/>
      <c r="H11" s="439"/>
      <c r="I11" s="439"/>
      <c r="J11" s="439"/>
      <c r="K11" s="439"/>
      <c r="L11" s="22"/>
    </row>
    <row r="12" spans="2:22" ht="27" customHeight="1" x14ac:dyDescent="0.3">
      <c r="C12" s="22"/>
      <c r="D12" s="22"/>
      <c r="E12" s="447" t="s">
        <v>31</v>
      </c>
      <c r="F12" s="447"/>
      <c r="G12" s="447"/>
      <c r="H12" s="438"/>
      <c r="I12" s="438"/>
      <c r="J12" s="438"/>
      <c r="K12" s="438"/>
      <c r="L12" s="438"/>
    </row>
    <row r="13" spans="2:22" ht="19.95" customHeight="1" thickBot="1" x14ac:dyDescent="0.35">
      <c r="C13" s="22"/>
      <c r="D13" s="22"/>
      <c r="E13" s="22"/>
      <c r="F13" s="22"/>
      <c r="G13" s="22"/>
      <c r="H13" s="22"/>
      <c r="I13" s="22"/>
      <c r="J13" s="22"/>
      <c r="K13" s="22"/>
      <c r="L13" s="22"/>
    </row>
    <row r="14" spans="2:22" ht="50.4" customHeight="1" thickTop="1" thickBot="1" x14ac:dyDescent="0.3">
      <c r="B14" s="113"/>
      <c r="C14" s="472" t="s">
        <v>32</v>
      </c>
      <c r="D14" s="473"/>
      <c r="E14" s="474" t="s">
        <v>33</v>
      </c>
      <c r="F14" s="472"/>
      <c r="G14" s="473"/>
      <c r="H14" s="475" t="s">
        <v>34</v>
      </c>
      <c r="I14" s="475"/>
      <c r="J14" s="449"/>
      <c r="K14" s="448" t="s">
        <v>35</v>
      </c>
      <c r="L14" s="449"/>
      <c r="M14" s="5"/>
    </row>
    <row r="15" spans="2:22" ht="25.2" customHeight="1" thickTop="1" x14ac:dyDescent="0.25">
      <c r="B15" s="455"/>
      <c r="C15" s="51" t="s">
        <v>36</v>
      </c>
      <c r="D15" s="41"/>
      <c r="E15" s="76"/>
      <c r="F15" s="76"/>
      <c r="G15" s="42"/>
      <c r="H15" s="90"/>
      <c r="I15" s="82"/>
      <c r="J15" s="43"/>
      <c r="K15" s="43"/>
      <c r="L15" s="43"/>
      <c r="M15" s="5"/>
    </row>
    <row r="16" spans="2:22" ht="28.2" customHeight="1" x14ac:dyDescent="0.25">
      <c r="B16" s="456"/>
      <c r="C16" s="27" t="s">
        <v>37</v>
      </c>
      <c r="D16" s="41"/>
      <c r="E16" s="446">
        <v>100</v>
      </c>
      <c r="F16" s="446"/>
      <c r="G16" s="42"/>
      <c r="H16" s="90"/>
      <c r="I16" s="82"/>
      <c r="J16" s="43"/>
      <c r="K16" s="450"/>
      <c r="L16" s="450"/>
      <c r="M16" s="5"/>
    </row>
    <row r="17" spans="2:13" ht="15" customHeight="1" x14ac:dyDescent="0.25">
      <c r="B17" s="456"/>
      <c r="C17" s="53"/>
      <c r="D17" s="41"/>
      <c r="E17" s="76"/>
      <c r="F17" s="76"/>
      <c r="G17" s="42"/>
      <c r="H17" s="90"/>
      <c r="I17" s="82"/>
      <c r="J17" s="43"/>
      <c r="K17" s="450"/>
      <c r="L17" s="450"/>
      <c r="M17" s="5"/>
    </row>
    <row r="18" spans="2:13" ht="26.4" customHeight="1" x14ac:dyDescent="0.25">
      <c r="B18" s="456"/>
      <c r="C18" s="27" t="s">
        <v>38</v>
      </c>
      <c r="D18" s="41"/>
      <c r="E18" s="464">
        <v>23.56</v>
      </c>
      <c r="F18" s="464"/>
      <c r="G18" s="42"/>
      <c r="H18" s="90"/>
      <c r="I18" s="82"/>
      <c r="J18" s="43"/>
      <c r="K18" s="450"/>
      <c r="L18" s="450"/>
      <c r="M18" s="5"/>
    </row>
    <row r="19" spans="2:13" ht="28.95" customHeight="1" x14ac:dyDescent="0.25">
      <c r="B19" s="456"/>
      <c r="C19" s="54" t="s">
        <v>39</v>
      </c>
      <c r="D19" s="41"/>
      <c r="E19" s="77"/>
      <c r="F19" s="77"/>
      <c r="G19" s="42"/>
      <c r="H19" s="90"/>
      <c r="I19" s="82"/>
      <c r="J19" s="43"/>
      <c r="K19" s="450"/>
      <c r="L19" s="450"/>
      <c r="M19" s="5"/>
    </row>
    <row r="20" spans="2:13" ht="13.95" customHeight="1" x14ac:dyDescent="0.25">
      <c r="B20" s="456"/>
      <c r="C20" s="53"/>
      <c r="D20" s="41"/>
      <c r="E20" s="76"/>
      <c r="F20" s="76"/>
      <c r="G20" s="42"/>
      <c r="H20" s="76"/>
      <c r="I20" s="82"/>
      <c r="J20" s="43"/>
      <c r="K20" s="450"/>
      <c r="L20" s="450"/>
      <c r="M20" s="5"/>
    </row>
    <row r="21" spans="2:13" ht="13.95" customHeight="1" thickBot="1" x14ac:dyDescent="0.3">
      <c r="B21" s="456"/>
      <c r="C21" s="107"/>
      <c r="D21" s="67"/>
      <c r="E21" s="78"/>
      <c r="F21" s="78"/>
      <c r="G21" s="68"/>
      <c r="H21" s="78"/>
      <c r="I21" s="92"/>
      <c r="J21" s="70"/>
      <c r="K21" s="108"/>
      <c r="L21" s="108"/>
      <c r="M21" s="5"/>
    </row>
    <row r="22" spans="2:13" ht="12" customHeight="1" thickTop="1" x14ac:dyDescent="0.25">
      <c r="B22" s="456"/>
      <c r="C22" s="55"/>
      <c r="D22" s="41"/>
      <c r="E22" s="76"/>
      <c r="F22" s="76"/>
      <c r="G22" s="42"/>
      <c r="H22" s="76"/>
      <c r="I22" s="82"/>
      <c r="J22" s="43"/>
      <c r="K22" s="56"/>
      <c r="L22" s="56"/>
      <c r="M22" s="5"/>
    </row>
    <row r="23" spans="2:13" ht="27" customHeight="1" x14ac:dyDescent="0.25">
      <c r="B23" s="456"/>
      <c r="C23" s="51" t="s">
        <v>40</v>
      </c>
      <c r="D23" s="41"/>
      <c r="E23" s="76"/>
      <c r="F23" s="76"/>
      <c r="G23" s="42"/>
      <c r="H23" s="93">
        <f>(((E16/2)^2)*PI())*E18</f>
        <v>185039.80729643881</v>
      </c>
      <c r="I23" s="82"/>
      <c r="J23" s="43"/>
      <c r="K23" s="56"/>
      <c r="L23" s="43"/>
      <c r="M23" s="5"/>
    </row>
    <row r="24" spans="2:13" ht="15.6" customHeight="1" thickBot="1" x14ac:dyDescent="0.3">
      <c r="B24" s="457"/>
      <c r="C24" s="66"/>
      <c r="D24" s="67"/>
      <c r="E24" s="78"/>
      <c r="F24" s="78"/>
      <c r="G24" s="68"/>
      <c r="H24" s="91"/>
      <c r="I24" s="92"/>
      <c r="J24" s="70"/>
      <c r="K24" s="70"/>
      <c r="L24" s="70"/>
      <c r="M24" s="5"/>
    </row>
    <row r="25" spans="2:13" ht="24" customHeight="1" thickTop="1" x14ac:dyDescent="0.25">
      <c r="B25" s="458"/>
      <c r="C25" s="51" t="s">
        <v>41</v>
      </c>
      <c r="D25" s="41"/>
      <c r="E25" s="76"/>
      <c r="F25" s="76"/>
      <c r="G25" s="42"/>
      <c r="H25" s="93"/>
      <c r="I25" s="82"/>
      <c r="J25" s="43"/>
      <c r="K25" s="50"/>
      <c r="L25" s="43"/>
      <c r="M25" s="5"/>
    </row>
    <row r="26" spans="2:13" ht="30.6" customHeight="1" x14ac:dyDescent="0.25">
      <c r="B26" s="459"/>
      <c r="C26" s="27" t="s">
        <v>42</v>
      </c>
      <c r="D26" s="41"/>
      <c r="E26" s="454">
        <v>175</v>
      </c>
      <c r="F26" s="454"/>
      <c r="G26" s="42"/>
      <c r="H26" s="93"/>
      <c r="I26" s="82"/>
      <c r="J26" s="43"/>
      <c r="K26" s="450"/>
      <c r="L26" s="450"/>
      <c r="M26" s="5"/>
    </row>
    <row r="27" spans="2:13" ht="17.399999999999999" customHeight="1" x14ac:dyDescent="0.25">
      <c r="B27" s="459"/>
      <c r="C27" s="54" t="s">
        <v>43</v>
      </c>
      <c r="D27" s="41"/>
      <c r="E27" s="79"/>
      <c r="F27" s="79"/>
      <c r="G27" s="42"/>
      <c r="H27" s="93"/>
      <c r="I27" s="82"/>
      <c r="J27" s="43"/>
      <c r="K27" s="450"/>
      <c r="L27" s="450"/>
      <c r="M27" s="5"/>
    </row>
    <row r="28" spans="2:13" ht="22.95" customHeight="1" x14ac:dyDescent="0.25">
      <c r="B28" s="459"/>
      <c r="C28" s="54"/>
      <c r="D28" s="41"/>
      <c r="E28" s="79"/>
      <c r="F28" s="79"/>
      <c r="G28" s="42"/>
      <c r="H28" s="93"/>
      <c r="I28" s="82"/>
      <c r="J28" s="43"/>
      <c r="K28" s="450"/>
      <c r="L28" s="450"/>
      <c r="M28" s="5"/>
    </row>
    <row r="29" spans="2:13" ht="15" customHeight="1" thickBot="1" x14ac:dyDescent="0.3">
      <c r="B29" s="459"/>
      <c r="C29" s="71"/>
      <c r="D29" s="67"/>
      <c r="E29" s="80"/>
      <c r="F29" s="78"/>
      <c r="G29" s="68"/>
      <c r="H29" s="91"/>
      <c r="I29" s="92"/>
      <c r="J29" s="70"/>
      <c r="K29" s="72"/>
      <c r="L29" s="72"/>
      <c r="M29" s="5"/>
    </row>
    <row r="30" spans="2:13" ht="27" customHeight="1" thickTop="1" x14ac:dyDescent="0.25">
      <c r="B30" s="459"/>
      <c r="C30" s="51" t="s">
        <v>44</v>
      </c>
      <c r="D30" s="41"/>
      <c r="E30" s="76"/>
      <c r="F30" s="76"/>
      <c r="G30" s="42"/>
      <c r="H30" s="93"/>
      <c r="I30" s="82"/>
      <c r="J30" s="43"/>
      <c r="K30" s="50"/>
      <c r="L30" s="43"/>
      <c r="M30" s="5"/>
    </row>
    <row r="31" spans="2:13" ht="29.4" customHeight="1" x14ac:dyDescent="0.25">
      <c r="B31" s="459"/>
      <c r="C31" s="27" t="s">
        <v>45</v>
      </c>
      <c r="D31" s="41"/>
      <c r="E31" s="454">
        <v>100</v>
      </c>
      <c r="F31" s="454"/>
      <c r="G31" s="42"/>
      <c r="H31" s="93"/>
      <c r="I31" s="82"/>
      <c r="J31" s="43"/>
      <c r="K31" s="450"/>
      <c r="L31" s="450"/>
      <c r="M31" s="5"/>
    </row>
    <row r="32" spans="2:13" ht="150" customHeight="1" x14ac:dyDescent="0.25">
      <c r="B32" s="459"/>
      <c r="C32" s="27"/>
      <c r="D32" s="41"/>
      <c r="E32" s="79"/>
      <c r="F32" s="79"/>
      <c r="G32" s="42"/>
      <c r="H32" s="93"/>
      <c r="I32" s="82"/>
      <c r="J32" s="43"/>
      <c r="K32" s="450"/>
      <c r="L32" s="450"/>
      <c r="M32" s="5"/>
    </row>
    <row r="33" spans="2:13" ht="15.6" customHeight="1" thickBot="1" x14ac:dyDescent="0.3">
      <c r="B33" s="459"/>
      <c r="C33" s="71"/>
      <c r="D33" s="67"/>
      <c r="E33" s="78"/>
      <c r="F33" s="78"/>
      <c r="G33" s="68"/>
      <c r="H33" s="91"/>
      <c r="I33" s="92"/>
      <c r="J33" s="70"/>
      <c r="K33" s="73"/>
      <c r="L33" s="70"/>
      <c r="M33" s="5"/>
    </row>
    <row r="34" spans="2:13" ht="25.2" customHeight="1" thickTop="1" x14ac:dyDescent="0.25">
      <c r="B34" s="459"/>
      <c r="C34" s="51" t="s">
        <v>46</v>
      </c>
      <c r="D34" s="41"/>
      <c r="E34" s="76"/>
      <c r="F34" s="76"/>
      <c r="G34" s="42"/>
      <c r="H34" s="82"/>
      <c r="I34" s="82"/>
      <c r="J34" s="43"/>
      <c r="K34" s="50"/>
      <c r="L34" s="43"/>
      <c r="M34" s="5"/>
    </row>
    <row r="35" spans="2:13" ht="8.4" customHeight="1" x14ac:dyDescent="0.25">
      <c r="B35" s="459"/>
      <c r="C35" s="57"/>
      <c r="D35" s="41"/>
      <c r="E35" s="76"/>
      <c r="F35" s="76"/>
      <c r="G35" s="42"/>
      <c r="H35" s="82"/>
      <c r="I35" s="82"/>
      <c r="J35" s="43"/>
      <c r="K35" s="50"/>
      <c r="L35" s="43"/>
      <c r="M35" s="5"/>
    </row>
    <row r="36" spans="2:13" ht="26.4" customHeight="1" x14ac:dyDescent="0.25">
      <c r="B36" s="459"/>
      <c r="C36" s="27" t="s">
        <v>47</v>
      </c>
      <c r="D36" s="41"/>
      <c r="E36" s="454">
        <v>0</v>
      </c>
      <c r="F36" s="454"/>
      <c r="G36" s="42"/>
      <c r="H36" s="82"/>
      <c r="I36" s="82"/>
      <c r="J36" s="43"/>
      <c r="K36" s="450"/>
      <c r="L36" s="450"/>
      <c r="M36" s="5"/>
    </row>
    <row r="37" spans="2:13" ht="150" customHeight="1" x14ac:dyDescent="0.25">
      <c r="B37" s="459"/>
      <c r="C37" s="27"/>
      <c r="D37" s="41"/>
      <c r="E37" s="79"/>
      <c r="F37" s="79"/>
      <c r="G37" s="42"/>
      <c r="H37" s="82"/>
      <c r="I37" s="82"/>
      <c r="J37" s="43"/>
      <c r="K37" s="450"/>
      <c r="L37" s="450"/>
      <c r="M37" s="5"/>
    </row>
    <row r="38" spans="2:13" ht="13.95" customHeight="1" x14ac:dyDescent="0.3">
      <c r="B38" s="459"/>
      <c r="C38" s="8"/>
      <c r="D38" s="58"/>
      <c r="E38" s="82"/>
      <c r="F38" s="82"/>
      <c r="G38" s="52"/>
      <c r="H38" s="82"/>
      <c r="I38" s="82"/>
      <c r="J38" s="43"/>
      <c r="K38" s="50"/>
      <c r="L38" s="43"/>
      <c r="M38" s="5"/>
    </row>
    <row r="39" spans="2:13" ht="26.4" customHeight="1" x14ac:dyDescent="0.25">
      <c r="B39" s="459"/>
      <c r="C39" s="59" t="s">
        <v>48</v>
      </c>
      <c r="D39" s="58"/>
      <c r="E39" s="454">
        <v>0</v>
      </c>
      <c r="F39" s="454"/>
      <c r="G39" s="52"/>
      <c r="H39" s="94"/>
      <c r="I39" s="82"/>
      <c r="J39" s="43"/>
      <c r="K39" s="450"/>
      <c r="L39" s="450"/>
      <c r="M39" s="5"/>
    </row>
    <row r="40" spans="2:13" ht="150" customHeight="1" x14ac:dyDescent="0.25">
      <c r="B40" s="459"/>
      <c r="C40" s="59"/>
      <c r="D40" s="58"/>
      <c r="E40" s="79"/>
      <c r="F40" s="79"/>
      <c r="G40" s="52"/>
      <c r="H40" s="94"/>
      <c r="I40" s="82"/>
      <c r="J40" s="43"/>
      <c r="K40" s="450"/>
      <c r="L40" s="450"/>
      <c r="M40" s="5"/>
    </row>
    <row r="41" spans="2:13" ht="13.95" customHeight="1" x14ac:dyDescent="0.3">
      <c r="B41" s="459"/>
      <c r="C41" s="8"/>
      <c r="D41" s="58"/>
      <c r="E41" s="79"/>
      <c r="F41" s="79"/>
      <c r="G41" s="52"/>
      <c r="H41" s="94"/>
      <c r="I41" s="82"/>
      <c r="J41" s="43"/>
      <c r="K41" s="50"/>
      <c r="L41" s="43"/>
      <c r="M41" s="5"/>
    </row>
    <row r="42" spans="2:13" ht="28.95" customHeight="1" x14ac:dyDescent="0.25">
      <c r="B42" s="459"/>
      <c r="C42" s="13" t="s">
        <v>49</v>
      </c>
      <c r="D42" s="58"/>
      <c r="E42" s="79"/>
      <c r="F42" s="79"/>
      <c r="G42" s="52"/>
      <c r="H42" s="265">
        <f xml:space="preserve"> 100+E39+E36</f>
        <v>100</v>
      </c>
      <c r="I42" s="82"/>
      <c r="J42" s="43"/>
      <c r="K42" s="50"/>
      <c r="L42" s="43"/>
      <c r="M42" s="5"/>
    </row>
    <row r="43" spans="2:13" ht="15" customHeight="1" thickBot="1" x14ac:dyDescent="0.35">
      <c r="B43" s="459"/>
      <c r="C43" s="74"/>
      <c r="D43" s="75"/>
      <c r="E43" s="105"/>
      <c r="F43" s="92"/>
      <c r="G43" s="69"/>
      <c r="H43" s="106"/>
      <c r="I43" s="92"/>
      <c r="J43" s="70"/>
      <c r="K43" s="73"/>
      <c r="L43" s="70"/>
      <c r="M43" s="5"/>
    </row>
    <row r="44" spans="2:13" ht="15.6" customHeight="1" thickTop="1" x14ac:dyDescent="0.3">
      <c r="B44" s="459"/>
      <c r="C44" s="8"/>
      <c r="D44" s="58"/>
      <c r="E44" s="83"/>
      <c r="F44" s="82"/>
      <c r="G44" s="52"/>
      <c r="H44" s="95"/>
      <c r="I44" s="82"/>
      <c r="J44" s="43"/>
      <c r="K44" s="50"/>
      <c r="L44" s="43"/>
      <c r="M44" s="5"/>
    </row>
    <row r="45" spans="2:13" ht="27" customHeight="1" x14ac:dyDescent="0.25">
      <c r="B45" s="459"/>
      <c r="C45" s="60" t="s">
        <v>50</v>
      </c>
      <c r="D45" s="58"/>
      <c r="E45" s="84"/>
      <c r="F45" s="82"/>
      <c r="G45" s="52"/>
      <c r="H45" s="266">
        <f>H23*(E26/100)*(E31/100)*(H42/100)</f>
        <v>323819.66276876791</v>
      </c>
      <c r="I45" s="82"/>
      <c r="J45" s="43"/>
      <c r="K45" s="50"/>
      <c r="L45" s="43"/>
      <c r="M45" s="5"/>
    </row>
    <row r="46" spans="2:13" ht="14.4" customHeight="1" thickBot="1" x14ac:dyDescent="0.3">
      <c r="B46" s="460"/>
      <c r="C46" s="71"/>
      <c r="D46" s="67"/>
      <c r="E46" s="80"/>
      <c r="F46" s="78"/>
      <c r="G46" s="68"/>
      <c r="H46" s="96"/>
      <c r="I46" s="92"/>
      <c r="J46" s="70"/>
      <c r="K46" s="70"/>
      <c r="L46" s="70"/>
      <c r="M46" s="5"/>
    </row>
    <row r="47" spans="2:13" ht="33.6" customHeight="1" thickTop="1" x14ac:dyDescent="0.25">
      <c r="B47" s="461"/>
      <c r="C47" s="51" t="s">
        <v>51</v>
      </c>
      <c r="D47" s="41"/>
      <c r="E47" s="76"/>
      <c r="F47" s="76"/>
      <c r="G47" s="42"/>
      <c r="H47" s="82"/>
      <c r="I47" s="82"/>
      <c r="J47" s="43"/>
      <c r="K47" s="50"/>
      <c r="L47" s="50"/>
      <c r="M47" s="5"/>
    </row>
    <row r="48" spans="2:13" ht="25.95" customHeight="1" x14ac:dyDescent="0.25">
      <c r="B48" s="462"/>
      <c r="C48" s="57" t="s">
        <v>52</v>
      </c>
      <c r="D48" s="41"/>
      <c r="E48" s="446" t="s">
        <v>53</v>
      </c>
      <c r="F48" s="446"/>
      <c r="G48" s="42"/>
      <c r="H48" s="97">
        <f>H45*(INDEX(Primary_structure_factor,MATCH(E48,Primary_structure_input,0)))*0.4</f>
        <v>32381.966276876792</v>
      </c>
      <c r="I48" s="82"/>
      <c r="J48" s="43"/>
      <c r="K48" s="450"/>
      <c r="L48" s="450"/>
      <c r="M48" s="5"/>
    </row>
    <row r="49" spans="2:13" ht="150" customHeight="1" x14ac:dyDescent="0.25">
      <c r="B49" s="462"/>
      <c r="C49" s="57"/>
      <c r="D49" s="41"/>
      <c r="E49" s="425"/>
      <c r="F49" s="425"/>
      <c r="G49" s="42"/>
      <c r="H49" s="97"/>
      <c r="I49" s="82"/>
      <c r="J49" s="43"/>
      <c r="K49" s="450"/>
      <c r="L49" s="450"/>
      <c r="M49" s="5"/>
    </row>
    <row r="50" spans="2:13" ht="13.95" customHeight="1" thickBot="1" x14ac:dyDescent="0.3">
      <c r="B50" s="462"/>
      <c r="C50" s="71"/>
      <c r="D50" s="67"/>
      <c r="E50" s="78"/>
      <c r="F50" s="78"/>
      <c r="G50" s="68"/>
      <c r="H50" s="104"/>
      <c r="I50" s="92"/>
      <c r="J50" s="70"/>
      <c r="K50" s="73"/>
      <c r="L50" s="73"/>
      <c r="M50" s="5"/>
    </row>
    <row r="51" spans="2:13" ht="28.2" customHeight="1" thickTop="1" x14ac:dyDescent="0.25">
      <c r="B51" s="462"/>
      <c r="C51" s="51" t="s">
        <v>54</v>
      </c>
      <c r="D51" s="41"/>
      <c r="E51" s="76"/>
      <c r="F51" s="76"/>
      <c r="G51" s="42"/>
      <c r="H51" s="97"/>
      <c r="I51" s="82"/>
      <c r="J51" s="43"/>
      <c r="K51" s="50"/>
      <c r="L51" s="50"/>
      <c r="M51" s="5"/>
    </row>
    <row r="52" spans="2:13" ht="27" customHeight="1" x14ac:dyDescent="0.25">
      <c r="B52" s="462"/>
      <c r="C52" s="27" t="s">
        <v>55</v>
      </c>
      <c r="D52" s="41"/>
      <c r="E52" s="446" t="s">
        <v>56</v>
      </c>
      <c r="F52" s="446"/>
      <c r="G52" s="42"/>
      <c r="H52" s="97">
        <f>H48*(VLOOKUP(E52,'Lookup Tables'!K4:L7,2,FALSE))</f>
        <v>32381.966276876792</v>
      </c>
      <c r="I52" s="82"/>
      <c r="J52" s="43"/>
      <c r="K52" s="450"/>
      <c r="L52" s="450"/>
      <c r="M52" s="5"/>
    </row>
    <row r="53" spans="2:13" ht="150" customHeight="1" x14ac:dyDescent="0.25">
      <c r="B53" s="462"/>
      <c r="C53" s="27"/>
      <c r="D53" s="41"/>
      <c r="E53" s="425"/>
      <c r="F53" s="425"/>
      <c r="G53" s="42"/>
      <c r="H53" s="97"/>
      <c r="I53" s="82"/>
      <c r="J53" s="43"/>
      <c r="K53" s="450"/>
      <c r="L53" s="450"/>
      <c r="M53" s="5"/>
    </row>
    <row r="54" spans="2:13" ht="15" customHeight="1" thickBot="1" x14ac:dyDescent="0.3">
      <c r="B54" s="462"/>
      <c r="C54" s="71"/>
      <c r="D54" s="67"/>
      <c r="E54" s="78"/>
      <c r="F54" s="78"/>
      <c r="G54" s="68"/>
      <c r="H54" s="104"/>
      <c r="I54" s="92"/>
      <c r="J54" s="70"/>
      <c r="K54" s="73"/>
      <c r="L54" s="73"/>
      <c r="M54" s="5"/>
    </row>
    <row r="55" spans="2:13" ht="24" customHeight="1" thickTop="1" x14ac:dyDescent="0.25">
      <c r="B55" s="462"/>
      <c r="C55" s="51" t="s">
        <v>57</v>
      </c>
      <c r="D55" s="41"/>
      <c r="E55" s="76"/>
      <c r="F55" s="76"/>
      <c r="G55" s="42"/>
      <c r="H55" s="97"/>
      <c r="I55" s="82"/>
      <c r="J55" s="43"/>
      <c r="K55" s="50"/>
      <c r="L55" s="50"/>
      <c r="M55" s="5"/>
    </row>
    <row r="56" spans="2:13" ht="27" customHeight="1" x14ac:dyDescent="0.25">
      <c r="B56" s="462"/>
      <c r="C56" s="54" t="s">
        <v>58</v>
      </c>
      <c r="D56" s="41"/>
      <c r="E56" s="453"/>
      <c r="F56" s="453"/>
      <c r="G56" s="42"/>
      <c r="H56" s="98"/>
      <c r="I56" s="82"/>
      <c r="J56" s="43"/>
      <c r="K56" s="450"/>
      <c r="L56" s="450"/>
      <c r="M56" s="5"/>
    </row>
    <row r="57" spans="2:13" ht="27.6" customHeight="1" x14ac:dyDescent="0.25">
      <c r="B57" s="462"/>
      <c r="C57" s="59" t="s">
        <v>59</v>
      </c>
      <c r="D57" s="41"/>
      <c r="E57" s="79"/>
      <c r="F57" s="79"/>
      <c r="G57" s="42"/>
      <c r="H57" s="267">
        <f>ROUND('Crown completeness calculator'!K39,1)</f>
        <v>1</v>
      </c>
      <c r="I57" s="82"/>
      <c r="J57" s="43"/>
      <c r="K57" s="450"/>
      <c r="L57" s="450"/>
      <c r="M57" s="5"/>
    </row>
    <row r="58" spans="2:13" ht="105" customHeight="1" x14ac:dyDescent="0.25">
      <c r="B58" s="462"/>
      <c r="C58" s="59"/>
      <c r="D58" s="41"/>
      <c r="E58" s="79"/>
      <c r="F58" s="79"/>
      <c r="G58" s="42"/>
      <c r="H58" s="97">
        <f>H45*H57*0.6</f>
        <v>194291.79766126073</v>
      </c>
      <c r="I58" s="82"/>
      <c r="J58" s="43"/>
      <c r="K58" s="450"/>
      <c r="L58" s="450"/>
      <c r="M58" s="5"/>
    </row>
    <row r="59" spans="2:13" ht="12.6" customHeight="1" thickBot="1" x14ac:dyDescent="0.3">
      <c r="B59" s="462"/>
      <c r="C59" s="71"/>
      <c r="D59" s="67"/>
      <c r="E59" s="78"/>
      <c r="F59" s="78"/>
      <c r="G59" s="68"/>
      <c r="H59" s="104"/>
      <c r="I59" s="92"/>
      <c r="J59" s="70"/>
      <c r="K59" s="73"/>
      <c r="L59" s="73"/>
      <c r="M59" s="5"/>
    </row>
    <row r="60" spans="2:13" ht="20.399999999999999" customHeight="1" thickTop="1" x14ac:dyDescent="0.25">
      <c r="B60" s="462"/>
      <c r="C60" s="51" t="s">
        <v>60</v>
      </c>
      <c r="D60" s="41"/>
      <c r="E60" s="76"/>
      <c r="F60" s="76"/>
      <c r="G60" s="42"/>
      <c r="H60" s="97"/>
      <c r="I60" s="82"/>
      <c r="J60" s="43"/>
      <c r="K60" s="50"/>
      <c r="L60" s="50"/>
      <c r="M60" s="5"/>
    </row>
    <row r="61" spans="2:13" ht="28.2" customHeight="1" x14ac:dyDescent="0.25">
      <c r="B61" s="462"/>
      <c r="C61" s="27" t="s">
        <v>61</v>
      </c>
      <c r="D61" s="41"/>
      <c r="E61" s="454" t="s">
        <v>62</v>
      </c>
      <c r="F61" s="454"/>
      <c r="G61" s="42"/>
      <c r="H61" s="97">
        <f>H58*INDEX(Canopy_completeness_factor,MATCH(E61,Canopy_completeness_input,0))</f>
        <v>194291.79766126073</v>
      </c>
      <c r="I61" s="82"/>
      <c r="J61" s="43"/>
      <c r="K61" s="450"/>
      <c r="L61" s="450"/>
      <c r="M61" s="5"/>
    </row>
    <row r="62" spans="2:13" ht="150" customHeight="1" x14ac:dyDescent="0.25">
      <c r="B62" s="462"/>
      <c r="C62" s="27"/>
      <c r="D62" s="41"/>
      <c r="E62" s="79"/>
      <c r="F62" s="79"/>
      <c r="G62" s="42"/>
      <c r="H62" s="97"/>
      <c r="I62" s="82"/>
      <c r="J62" s="43"/>
      <c r="K62" s="450"/>
      <c r="L62" s="450"/>
      <c r="M62" s="5"/>
    </row>
    <row r="63" spans="2:13" ht="13.2" customHeight="1" thickBot="1" x14ac:dyDescent="0.3">
      <c r="B63" s="462"/>
      <c r="C63" s="71"/>
      <c r="D63" s="67"/>
      <c r="E63" s="78"/>
      <c r="F63" s="78"/>
      <c r="G63" s="68"/>
      <c r="H63" s="104"/>
      <c r="I63" s="92"/>
      <c r="J63" s="70"/>
      <c r="K63" s="73"/>
      <c r="L63" s="73"/>
      <c r="M63" s="5"/>
    </row>
    <row r="64" spans="2:13" ht="27.6" customHeight="1" thickTop="1" x14ac:dyDescent="0.25">
      <c r="B64" s="462"/>
      <c r="C64" s="51" t="s">
        <v>63</v>
      </c>
      <c r="D64" s="41"/>
      <c r="E64" s="76"/>
      <c r="F64" s="76"/>
      <c r="G64" s="42"/>
      <c r="H64" s="97"/>
      <c r="I64" s="82"/>
      <c r="J64" s="43"/>
      <c r="K64" s="50"/>
      <c r="L64" s="50"/>
      <c r="M64" s="5"/>
    </row>
    <row r="65" spans="2:13" ht="27" customHeight="1" x14ac:dyDescent="0.25">
      <c r="B65" s="462"/>
      <c r="C65" s="27" t="s">
        <v>64</v>
      </c>
      <c r="D65" s="41"/>
      <c r="E65" s="454" t="s">
        <v>56</v>
      </c>
      <c r="F65" s="454"/>
      <c r="G65" s="42"/>
      <c r="H65" s="97">
        <f>H61*(VLOOKUP(E65,'Lookup Tables'!R4:S7,2,FALSE))</f>
        <v>194291.79766126073</v>
      </c>
      <c r="I65" s="82"/>
      <c r="J65" s="43"/>
      <c r="K65" s="450"/>
      <c r="L65" s="450"/>
      <c r="M65" s="5"/>
    </row>
    <row r="66" spans="2:13" ht="150" customHeight="1" x14ac:dyDescent="0.25">
      <c r="B66" s="462"/>
      <c r="C66" s="27"/>
      <c r="D66" s="41"/>
      <c r="E66" s="79"/>
      <c r="F66" s="79"/>
      <c r="G66" s="42"/>
      <c r="H66" s="97"/>
      <c r="I66" s="82"/>
      <c r="J66" s="43"/>
      <c r="K66" s="450"/>
      <c r="L66" s="450"/>
      <c r="M66" s="5"/>
    </row>
    <row r="67" spans="2:13" ht="13.2" customHeight="1" thickBot="1" x14ac:dyDescent="0.3">
      <c r="B67" s="462"/>
      <c r="C67" s="71"/>
      <c r="D67" s="67"/>
      <c r="E67" s="78"/>
      <c r="F67" s="78"/>
      <c r="G67" s="68"/>
      <c r="H67" s="104"/>
      <c r="I67" s="92"/>
      <c r="J67" s="70"/>
      <c r="K67" s="73"/>
      <c r="L67" s="73"/>
      <c r="M67" s="5"/>
    </row>
    <row r="68" spans="2:13" ht="19.2" customHeight="1" thickTop="1" x14ac:dyDescent="0.25">
      <c r="B68" s="462"/>
      <c r="C68" s="57"/>
      <c r="D68" s="41"/>
      <c r="E68" s="76"/>
      <c r="F68" s="76"/>
      <c r="G68" s="42"/>
      <c r="H68" s="100"/>
      <c r="I68" s="82"/>
      <c r="J68" s="43"/>
      <c r="K68" s="50"/>
      <c r="L68" s="43"/>
      <c r="M68" s="5"/>
    </row>
    <row r="69" spans="2:13" ht="27" customHeight="1" x14ac:dyDescent="0.25">
      <c r="B69" s="462"/>
      <c r="C69" s="51" t="s">
        <v>65</v>
      </c>
      <c r="D69" s="41"/>
      <c r="E69" s="76"/>
      <c r="F69" s="76"/>
      <c r="G69" s="42"/>
      <c r="H69" s="93">
        <f>H52+H65</f>
        <v>226673.76393813753</v>
      </c>
      <c r="I69" s="82"/>
      <c r="J69" s="43"/>
      <c r="K69" s="50"/>
      <c r="L69" s="43"/>
      <c r="M69" s="5"/>
    </row>
    <row r="70" spans="2:13" ht="16.95" customHeight="1" thickBot="1" x14ac:dyDescent="0.3">
      <c r="B70" s="463"/>
      <c r="C70" s="71"/>
      <c r="D70" s="67"/>
      <c r="E70" s="78"/>
      <c r="F70" s="78"/>
      <c r="G70" s="68"/>
      <c r="H70" s="91"/>
      <c r="I70" s="92"/>
      <c r="J70" s="70"/>
      <c r="K70" s="70"/>
      <c r="L70" s="70"/>
      <c r="M70" s="5"/>
    </row>
    <row r="71" spans="2:13" ht="25.2" customHeight="1" thickTop="1" x14ac:dyDescent="0.25">
      <c r="B71" s="469"/>
      <c r="C71" s="60" t="s">
        <v>66</v>
      </c>
      <c r="D71" s="61"/>
      <c r="E71" s="86"/>
      <c r="F71" s="86"/>
      <c r="G71" s="43"/>
      <c r="H71" s="86"/>
      <c r="I71" s="86"/>
      <c r="J71" s="43"/>
      <c r="K71" s="43"/>
      <c r="L71" s="43"/>
      <c r="M71" s="5"/>
    </row>
    <row r="72" spans="2:13" ht="27" customHeight="1" x14ac:dyDescent="0.25">
      <c r="B72" s="470"/>
      <c r="C72" s="59" t="s">
        <v>67</v>
      </c>
      <c r="D72" s="61"/>
      <c r="E72" s="443" t="s">
        <v>68</v>
      </c>
      <c r="F72" s="443"/>
      <c r="G72" s="43"/>
      <c r="H72" s="86"/>
      <c r="I72" s="101"/>
      <c r="J72" s="50"/>
      <c r="K72" s="450"/>
      <c r="L72" s="450"/>
      <c r="M72" s="5"/>
    </row>
    <row r="73" spans="2:13" ht="150" customHeight="1" x14ac:dyDescent="0.3">
      <c r="B73" s="470"/>
      <c r="C73" s="8"/>
      <c r="D73" s="61"/>
      <c r="E73" s="380"/>
      <c r="F73" s="380"/>
      <c r="G73" s="43"/>
      <c r="H73" s="86"/>
      <c r="I73" s="101"/>
      <c r="J73" s="50"/>
      <c r="K73" s="450"/>
      <c r="L73" s="450"/>
      <c r="M73" s="5"/>
    </row>
    <row r="74" spans="2:13" ht="15.6" thickBot="1" x14ac:dyDescent="0.3">
      <c r="B74" s="471"/>
      <c r="C74" s="62"/>
      <c r="D74" s="61"/>
      <c r="E74" s="86"/>
      <c r="F74" s="86"/>
      <c r="G74" s="43"/>
      <c r="H74" s="86"/>
      <c r="I74" s="86"/>
      <c r="J74" s="43"/>
      <c r="K74" s="43"/>
      <c r="L74" s="43"/>
      <c r="M74" s="5"/>
    </row>
    <row r="75" spans="2:13" ht="22.95" customHeight="1" thickTop="1" x14ac:dyDescent="0.25">
      <c r="B75" s="440"/>
      <c r="C75" s="114"/>
      <c r="D75" s="44"/>
      <c r="E75" s="88"/>
      <c r="F75" s="88"/>
      <c r="G75" s="45"/>
      <c r="H75" s="88"/>
      <c r="I75" s="88"/>
      <c r="J75" s="45"/>
      <c r="K75" s="45"/>
      <c r="L75" s="46"/>
      <c r="M75" s="5"/>
    </row>
    <row r="76" spans="2:13" ht="30" customHeight="1" x14ac:dyDescent="0.25">
      <c r="B76" s="441"/>
      <c r="C76" s="115" t="s">
        <v>69</v>
      </c>
      <c r="D76" s="109"/>
      <c r="E76" s="110"/>
      <c r="F76" s="110"/>
      <c r="G76" s="111"/>
      <c r="H76" s="112">
        <f>H69*VLOOKUP(E72,'Lookup Tables'!$A$4:$B$10,2,FALSE)</f>
        <v>226673.76393813753</v>
      </c>
      <c r="I76" s="88"/>
      <c r="J76" s="45"/>
      <c r="K76" s="45"/>
      <c r="L76" s="46"/>
    </row>
    <row r="77" spans="2:13" ht="21" customHeight="1" thickBot="1" x14ac:dyDescent="0.3">
      <c r="B77" s="442"/>
      <c r="C77" s="116"/>
      <c r="D77" s="47"/>
      <c r="E77" s="89"/>
      <c r="F77" s="89"/>
      <c r="G77" s="48"/>
      <c r="H77" s="89"/>
      <c r="I77" s="89"/>
      <c r="J77" s="48"/>
      <c r="K77" s="48"/>
      <c r="L77" s="49"/>
    </row>
    <row r="78" spans="2:13" ht="25.2" customHeight="1" thickTop="1" x14ac:dyDescent="0.25"/>
    <row r="80" spans="2:13" ht="13.95" customHeight="1" x14ac:dyDescent="0.25"/>
    <row r="81" ht="27" customHeight="1" x14ac:dyDescent="0.25"/>
  </sheetData>
  <sheetProtection algorithmName="SHA-512" hashValue="bQTF7lljIxFbm4p3ZYoT3ZpI1BwK6t7F8ZcCx1t/fjC3++3XW/yDcGEDCxMwM0flZX9StE7MomI1sFZFWkn8DQ==" saltValue="hYNKKreM7R8fFn+5U+g9Fg==" spinCount="100000" sheet="1" objects="1" scenarios="1"/>
  <mergeCells count="53">
    <mergeCell ref="K16:L20"/>
    <mergeCell ref="B71:B74"/>
    <mergeCell ref="C14:D14"/>
    <mergeCell ref="E14:G14"/>
    <mergeCell ref="H14:J14"/>
    <mergeCell ref="K65:L66"/>
    <mergeCell ref="K72:L73"/>
    <mergeCell ref="K26:L28"/>
    <mergeCell ref="E48:F48"/>
    <mergeCell ref="B5:D5"/>
    <mergeCell ref="B6:D6"/>
    <mergeCell ref="B7:D7"/>
    <mergeCell ref="F8:G8"/>
    <mergeCell ref="F6:G6"/>
    <mergeCell ref="B1:L1"/>
    <mergeCell ref="B2:L2"/>
    <mergeCell ref="E52:F52"/>
    <mergeCell ref="E56:F56"/>
    <mergeCell ref="E65:F65"/>
    <mergeCell ref="E61:F61"/>
    <mergeCell ref="E39:F39"/>
    <mergeCell ref="G5:K5"/>
    <mergeCell ref="G7:K7"/>
    <mergeCell ref="B15:B24"/>
    <mergeCell ref="B25:B46"/>
    <mergeCell ref="B47:B70"/>
    <mergeCell ref="E31:F31"/>
    <mergeCell ref="E18:F18"/>
    <mergeCell ref="E26:F26"/>
    <mergeCell ref="E36:F36"/>
    <mergeCell ref="B75:B77"/>
    <mergeCell ref="E72:F72"/>
    <mergeCell ref="N4:V4"/>
    <mergeCell ref="N6:Q6"/>
    <mergeCell ref="E16:F16"/>
    <mergeCell ref="E12:G12"/>
    <mergeCell ref="E10:G10"/>
    <mergeCell ref="F4:G4"/>
    <mergeCell ref="K14:L14"/>
    <mergeCell ref="K52:L53"/>
    <mergeCell ref="K56:L58"/>
    <mergeCell ref="K61:L62"/>
    <mergeCell ref="K31:L32"/>
    <mergeCell ref="K36:L37"/>
    <mergeCell ref="K39:L40"/>
    <mergeCell ref="K48:L49"/>
    <mergeCell ref="H4:L4"/>
    <mergeCell ref="H6:L6"/>
    <mergeCell ref="H8:L8"/>
    <mergeCell ref="H10:L10"/>
    <mergeCell ref="H12:L12"/>
    <mergeCell ref="G9:K9"/>
    <mergeCell ref="G11:K11"/>
  </mergeCells>
  <dataValidations count="5">
    <dataValidation type="decimal" allowBlank="1" showInputMessage="1" showErrorMessage="1" errorTitle="Input error" error="Input must be a number between 0.1 and 1000" sqref="E16" xr:uid="{00000000-0002-0000-0000-000002000000}">
      <formula1>0.1</formula1>
      <formula2>1000</formula2>
    </dataValidation>
    <dataValidation type="list" allowBlank="1" showInputMessage="1" showErrorMessage="1" sqref="E26:F26" xr:uid="{953B2169-19C6-4FE2-A0F5-11DFC630D8EE}">
      <formula1>"100,125,150,175,200,225,250"</formula1>
    </dataValidation>
    <dataValidation type="list" allowBlank="1" showInputMessage="1" showErrorMessage="1" sqref="E31:F31" xr:uid="{569FAB64-E38E-40F0-AF63-65B626160045}">
      <formula1>"100,75,50,25"</formula1>
    </dataValidation>
    <dataValidation type="list" allowBlank="1" showInputMessage="1" showErrorMessage="1" sqref="E36:F36" xr:uid="{EE57C300-488F-41F3-A14B-16508E235448}">
      <formula1>"0,10,20,30,40,50,60"</formula1>
    </dataValidation>
    <dataValidation type="list" allowBlank="1" showInputMessage="1" showErrorMessage="1" sqref="E39:F39 E41:F42" xr:uid="{A236FAF6-9A47-4990-94AC-C10831F70345}">
      <formula1>"0,-10,-20,-30,-40,-50,-60"</formula1>
    </dataValidation>
  </dataValidations>
  <hyperlinks>
    <hyperlink ref="C19" r:id="rId1" xr:uid="{FCE461A4-D5A1-47EC-93FB-454D865A155D}"/>
    <hyperlink ref="C27" location="'CTI factors'!A1" display="Link to CTI factors spreadsheet" xr:uid="{54F550BF-475A-4B8E-9353-D9313DFF1B3F}"/>
    <hyperlink ref="C56" location="'Crown completeness calculator'!A1" display="Link to Crown completeness calculator" xr:uid="{6DF8AE97-2871-4A9C-808B-A6D2139BB151}"/>
  </hyperlinks>
  <pageMargins left="0.75" right="0.75" top="1" bottom="1" header="0.5" footer="0.5"/>
  <pageSetup paperSize="9" scale="38" orientation="portrait" horizontalDpi="4294967293" verticalDpi="4294967293" r:id="rId2"/>
  <headerFooter alignWithMargins="0">
    <oddHeader>&amp;CCAVAT - Full Method</oddHeader>
  </headerFooter>
  <extLst>
    <ext xmlns:x14="http://schemas.microsoft.com/office/spreadsheetml/2009/9/main" uri="{CCE6A557-97BC-4b89-ADB6-D9C93CAAB3DF}">
      <x14:dataValidations xmlns:xm="http://schemas.microsoft.com/office/excel/2006/main" count="5">
        <x14:dataValidation type="list" allowBlank="1" showInputMessage="1" showErrorMessage="1" xr:uid="{0EDD2A44-F1E3-4585-83C4-E4A0D8193D08}">
          <x14:formula1>
            <xm:f>'Lookup Tables'!$U$4:$U$9</xm:f>
          </x14:formula1>
          <xm:sqref>E61:F61</xm:sqref>
        </x14:dataValidation>
        <x14:dataValidation type="list" allowBlank="1" showInputMessage="1" showErrorMessage="1" xr:uid="{15D53028-868E-42CB-9E22-E5552091E726}">
          <x14:formula1>
            <xm:f>'Lookup Tables'!$H$4:$H$7</xm:f>
          </x14:formula1>
          <xm:sqref>E48:F48</xm:sqref>
        </x14:dataValidation>
        <x14:dataValidation type="list" allowBlank="1" showInputMessage="1" showErrorMessage="1" xr:uid="{72AD6A26-58C2-458E-9C1C-77204D37BD4C}">
          <x14:formula1>
            <xm:f>'Lookup Tables'!$K$4:$K$7</xm:f>
          </x14:formula1>
          <xm:sqref>E52:F52</xm:sqref>
        </x14:dataValidation>
        <x14:dataValidation type="list" allowBlank="1" showInputMessage="1" showErrorMessage="1" xr:uid="{C468A573-44B4-420C-926D-7694491FE946}">
          <x14:formula1>
            <xm:f>'Lookup Tables'!$A$4:$A$10</xm:f>
          </x14:formula1>
          <xm:sqref>E72:F72</xm:sqref>
        </x14:dataValidation>
        <x14:dataValidation type="list" allowBlank="1" showInputMessage="1" showErrorMessage="1" xr:uid="{4410AC86-579D-4760-B078-F2E7908E6E51}">
          <x14:formula1>
            <xm:f>'Lookup Tables'!$R$4:$R$7</xm:f>
          </x14:formula1>
          <xm:sqref>E65:F65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36E31-9257-4F5D-AD44-7835D7C06E6B}">
  <dimension ref="B2:V102"/>
  <sheetViews>
    <sheetView showGridLines="0" workbookViewId="0">
      <selection activeCell="B8" sqref="B8:K30"/>
    </sheetView>
  </sheetViews>
  <sheetFormatPr defaultRowHeight="13.2" x14ac:dyDescent="0.25"/>
  <cols>
    <col min="1" max="1" width="6" customWidth="1"/>
    <col min="5" max="5" width="14.109375" customWidth="1"/>
    <col min="12" max="12" width="2.33203125" customWidth="1"/>
  </cols>
  <sheetData>
    <row r="2" spans="2:22" ht="25.2" customHeight="1" x14ac:dyDescent="0.3">
      <c r="B2" s="493" t="s">
        <v>70</v>
      </c>
      <c r="C2" s="493"/>
      <c r="D2" s="493"/>
      <c r="E2" s="493"/>
      <c r="F2" s="493"/>
    </row>
    <row r="3" spans="2:22" ht="25.2" customHeight="1" x14ac:dyDescent="0.3">
      <c r="B3" s="493" t="s">
        <v>71</v>
      </c>
      <c r="C3" s="493"/>
      <c r="D3" s="493"/>
      <c r="E3" s="493"/>
      <c r="F3" s="493"/>
      <c r="G3" s="493"/>
    </row>
    <row r="4" spans="2:22" ht="25.2" customHeight="1" x14ac:dyDescent="0.3">
      <c r="B4" s="493" t="s">
        <v>72</v>
      </c>
      <c r="C4" s="493"/>
      <c r="D4" s="493"/>
      <c r="E4" s="493"/>
      <c r="F4" s="493"/>
      <c r="G4" s="23"/>
    </row>
    <row r="5" spans="2:22" ht="25.2" customHeight="1" x14ac:dyDescent="0.3">
      <c r="B5" s="35" t="s">
        <v>73</v>
      </c>
      <c r="C5" s="35"/>
      <c r="D5" s="35"/>
      <c r="E5" s="35"/>
      <c r="F5" s="23"/>
      <c r="G5" s="23"/>
    </row>
    <row r="6" spans="2:22" ht="25.2" customHeight="1" x14ac:dyDescent="0.3">
      <c r="B6" s="493" t="s">
        <v>74</v>
      </c>
      <c r="C6" s="493"/>
      <c r="D6" s="493"/>
      <c r="E6" s="493"/>
      <c r="F6" s="493"/>
      <c r="G6" s="23"/>
    </row>
    <row r="7" spans="2:22" ht="13.8" thickBot="1" x14ac:dyDescent="0.3"/>
    <row r="8" spans="2:22" x14ac:dyDescent="0.25">
      <c r="B8" s="476" t="s">
        <v>75</v>
      </c>
      <c r="C8" s="485"/>
      <c r="D8" s="485"/>
      <c r="E8" s="485"/>
      <c r="F8" s="485"/>
      <c r="G8" s="485"/>
      <c r="H8" s="485"/>
      <c r="I8" s="485"/>
      <c r="J8" s="485"/>
      <c r="K8" s="486"/>
      <c r="M8" s="476" t="s">
        <v>75</v>
      </c>
      <c r="N8" s="485"/>
      <c r="O8" s="485"/>
      <c r="P8" s="485"/>
      <c r="Q8" s="485"/>
      <c r="R8" s="485"/>
      <c r="S8" s="485"/>
      <c r="T8" s="485"/>
      <c r="U8" s="485"/>
      <c r="V8" s="486"/>
    </row>
    <row r="9" spans="2:22" x14ac:dyDescent="0.25">
      <c r="B9" s="487"/>
      <c r="C9" s="488"/>
      <c r="D9" s="488"/>
      <c r="E9" s="488"/>
      <c r="F9" s="488"/>
      <c r="G9" s="488"/>
      <c r="H9" s="488"/>
      <c r="I9" s="488"/>
      <c r="J9" s="488"/>
      <c r="K9" s="489"/>
      <c r="M9" s="487"/>
      <c r="N9" s="488"/>
      <c r="O9" s="488"/>
      <c r="P9" s="488"/>
      <c r="Q9" s="488"/>
      <c r="R9" s="488"/>
      <c r="S9" s="488"/>
      <c r="T9" s="488"/>
      <c r="U9" s="488"/>
      <c r="V9" s="489"/>
    </row>
    <row r="10" spans="2:22" x14ac:dyDescent="0.25">
      <c r="B10" s="487"/>
      <c r="C10" s="488"/>
      <c r="D10" s="488"/>
      <c r="E10" s="488"/>
      <c r="F10" s="488"/>
      <c r="G10" s="488"/>
      <c r="H10" s="488"/>
      <c r="I10" s="488"/>
      <c r="J10" s="488"/>
      <c r="K10" s="489"/>
      <c r="M10" s="487"/>
      <c r="N10" s="488"/>
      <c r="O10" s="488"/>
      <c r="P10" s="488"/>
      <c r="Q10" s="488"/>
      <c r="R10" s="488"/>
      <c r="S10" s="488"/>
      <c r="T10" s="488"/>
      <c r="U10" s="488"/>
      <c r="V10" s="489"/>
    </row>
    <row r="11" spans="2:22" x14ac:dyDescent="0.25">
      <c r="B11" s="487"/>
      <c r="C11" s="488"/>
      <c r="D11" s="488"/>
      <c r="E11" s="488"/>
      <c r="F11" s="488"/>
      <c r="G11" s="488"/>
      <c r="H11" s="488"/>
      <c r="I11" s="488"/>
      <c r="J11" s="488"/>
      <c r="K11" s="489"/>
      <c r="M11" s="487"/>
      <c r="N11" s="488"/>
      <c r="O11" s="488"/>
      <c r="P11" s="488"/>
      <c r="Q11" s="488"/>
      <c r="R11" s="488"/>
      <c r="S11" s="488"/>
      <c r="T11" s="488"/>
      <c r="U11" s="488"/>
      <c r="V11" s="489"/>
    </row>
    <row r="12" spans="2:22" x14ac:dyDescent="0.25">
      <c r="B12" s="487"/>
      <c r="C12" s="488"/>
      <c r="D12" s="488"/>
      <c r="E12" s="488"/>
      <c r="F12" s="488"/>
      <c r="G12" s="488"/>
      <c r="H12" s="488"/>
      <c r="I12" s="488"/>
      <c r="J12" s="488"/>
      <c r="K12" s="489"/>
      <c r="M12" s="487"/>
      <c r="N12" s="488"/>
      <c r="O12" s="488"/>
      <c r="P12" s="488"/>
      <c r="Q12" s="488"/>
      <c r="R12" s="488"/>
      <c r="S12" s="488"/>
      <c r="T12" s="488"/>
      <c r="U12" s="488"/>
      <c r="V12" s="489"/>
    </row>
    <row r="13" spans="2:22" x14ac:dyDescent="0.25">
      <c r="B13" s="487"/>
      <c r="C13" s="488"/>
      <c r="D13" s="488"/>
      <c r="E13" s="488"/>
      <c r="F13" s="488"/>
      <c r="G13" s="488"/>
      <c r="H13" s="488"/>
      <c r="I13" s="488"/>
      <c r="J13" s="488"/>
      <c r="K13" s="489"/>
      <c r="M13" s="487"/>
      <c r="N13" s="488"/>
      <c r="O13" s="488"/>
      <c r="P13" s="488"/>
      <c r="Q13" s="488"/>
      <c r="R13" s="488"/>
      <c r="S13" s="488"/>
      <c r="T13" s="488"/>
      <c r="U13" s="488"/>
      <c r="V13" s="489"/>
    </row>
    <row r="14" spans="2:22" x14ac:dyDescent="0.25">
      <c r="B14" s="487"/>
      <c r="C14" s="488"/>
      <c r="D14" s="488"/>
      <c r="E14" s="488"/>
      <c r="F14" s="488"/>
      <c r="G14" s="488"/>
      <c r="H14" s="488"/>
      <c r="I14" s="488"/>
      <c r="J14" s="488"/>
      <c r="K14" s="489"/>
      <c r="M14" s="487"/>
      <c r="N14" s="488"/>
      <c r="O14" s="488"/>
      <c r="P14" s="488"/>
      <c r="Q14" s="488"/>
      <c r="R14" s="488"/>
      <c r="S14" s="488"/>
      <c r="T14" s="488"/>
      <c r="U14" s="488"/>
      <c r="V14" s="489"/>
    </row>
    <row r="15" spans="2:22" x14ac:dyDescent="0.25">
      <c r="B15" s="487"/>
      <c r="C15" s="488"/>
      <c r="D15" s="488"/>
      <c r="E15" s="488"/>
      <c r="F15" s="488"/>
      <c r="G15" s="488"/>
      <c r="H15" s="488"/>
      <c r="I15" s="488"/>
      <c r="J15" s="488"/>
      <c r="K15" s="489"/>
      <c r="M15" s="487"/>
      <c r="N15" s="488"/>
      <c r="O15" s="488"/>
      <c r="P15" s="488"/>
      <c r="Q15" s="488"/>
      <c r="R15" s="488"/>
      <c r="S15" s="488"/>
      <c r="T15" s="488"/>
      <c r="U15" s="488"/>
      <c r="V15" s="489"/>
    </row>
    <row r="16" spans="2:22" x14ac:dyDescent="0.25">
      <c r="B16" s="487"/>
      <c r="C16" s="488"/>
      <c r="D16" s="488"/>
      <c r="E16" s="488"/>
      <c r="F16" s="488"/>
      <c r="G16" s="488"/>
      <c r="H16" s="488"/>
      <c r="I16" s="488"/>
      <c r="J16" s="488"/>
      <c r="K16" s="489"/>
      <c r="M16" s="487"/>
      <c r="N16" s="488"/>
      <c r="O16" s="488"/>
      <c r="P16" s="488"/>
      <c r="Q16" s="488"/>
      <c r="R16" s="488"/>
      <c r="S16" s="488"/>
      <c r="T16" s="488"/>
      <c r="U16" s="488"/>
      <c r="V16" s="489"/>
    </row>
    <row r="17" spans="2:22" x14ac:dyDescent="0.25">
      <c r="B17" s="487"/>
      <c r="C17" s="488"/>
      <c r="D17" s="488"/>
      <c r="E17" s="488"/>
      <c r="F17" s="488"/>
      <c r="G17" s="488"/>
      <c r="H17" s="488"/>
      <c r="I17" s="488"/>
      <c r="J17" s="488"/>
      <c r="K17" s="489"/>
      <c r="M17" s="487"/>
      <c r="N17" s="488"/>
      <c r="O17" s="488"/>
      <c r="P17" s="488"/>
      <c r="Q17" s="488"/>
      <c r="R17" s="488"/>
      <c r="S17" s="488"/>
      <c r="T17" s="488"/>
      <c r="U17" s="488"/>
      <c r="V17" s="489"/>
    </row>
    <row r="18" spans="2:22" x14ac:dyDescent="0.25">
      <c r="B18" s="487"/>
      <c r="C18" s="488"/>
      <c r="D18" s="488"/>
      <c r="E18" s="488"/>
      <c r="F18" s="488"/>
      <c r="G18" s="488"/>
      <c r="H18" s="488"/>
      <c r="I18" s="488"/>
      <c r="J18" s="488"/>
      <c r="K18" s="489"/>
      <c r="M18" s="487"/>
      <c r="N18" s="488"/>
      <c r="O18" s="488"/>
      <c r="P18" s="488"/>
      <c r="Q18" s="488"/>
      <c r="R18" s="488"/>
      <c r="S18" s="488"/>
      <c r="T18" s="488"/>
      <c r="U18" s="488"/>
      <c r="V18" s="489"/>
    </row>
    <row r="19" spans="2:22" x14ac:dyDescent="0.25">
      <c r="B19" s="487"/>
      <c r="C19" s="488"/>
      <c r="D19" s="488"/>
      <c r="E19" s="488"/>
      <c r="F19" s="488"/>
      <c r="G19" s="488"/>
      <c r="H19" s="488"/>
      <c r="I19" s="488"/>
      <c r="J19" s="488"/>
      <c r="K19" s="489"/>
      <c r="M19" s="487"/>
      <c r="N19" s="488"/>
      <c r="O19" s="488"/>
      <c r="P19" s="488"/>
      <c r="Q19" s="488"/>
      <c r="R19" s="488"/>
      <c r="S19" s="488"/>
      <c r="T19" s="488"/>
      <c r="U19" s="488"/>
      <c r="V19" s="489"/>
    </row>
    <row r="20" spans="2:22" x14ac:dyDescent="0.25">
      <c r="B20" s="487"/>
      <c r="C20" s="488"/>
      <c r="D20" s="488"/>
      <c r="E20" s="488"/>
      <c r="F20" s="488"/>
      <c r="G20" s="488"/>
      <c r="H20" s="488"/>
      <c r="I20" s="488"/>
      <c r="J20" s="488"/>
      <c r="K20" s="489"/>
      <c r="M20" s="487"/>
      <c r="N20" s="488"/>
      <c r="O20" s="488"/>
      <c r="P20" s="488"/>
      <c r="Q20" s="488"/>
      <c r="R20" s="488"/>
      <c r="S20" s="488"/>
      <c r="T20" s="488"/>
      <c r="U20" s="488"/>
      <c r="V20" s="489"/>
    </row>
    <row r="21" spans="2:22" x14ac:dyDescent="0.25">
      <c r="B21" s="487"/>
      <c r="C21" s="488"/>
      <c r="D21" s="488"/>
      <c r="E21" s="488"/>
      <c r="F21" s="488"/>
      <c r="G21" s="488"/>
      <c r="H21" s="488"/>
      <c r="I21" s="488"/>
      <c r="J21" s="488"/>
      <c r="K21" s="489"/>
      <c r="M21" s="487"/>
      <c r="N21" s="488"/>
      <c r="O21" s="488"/>
      <c r="P21" s="488"/>
      <c r="Q21" s="488"/>
      <c r="R21" s="488"/>
      <c r="S21" s="488"/>
      <c r="T21" s="488"/>
      <c r="U21" s="488"/>
      <c r="V21" s="489"/>
    </row>
    <row r="22" spans="2:22" x14ac:dyDescent="0.25">
      <c r="B22" s="487"/>
      <c r="C22" s="488"/>
      <c r="D22" s="488"/>
      <c r="E22" s="488"/>
      <c r="F22" s="488"/>
      <c r="G22" s="488"/>
      <c r="H22" s="488"/>
      <c r="I22" s="488"/>
      <c r="J22" s="488"/>
      <c r="K22" s="489"/>
      <c r="M22" s="487"/>
      <c r="N22" s="488"/>
      <c r="O22" s="488"/>
      <c r="P22" s="488"/>
      <c r="Q22" s="488"/>
      <c r="R22" s="488"/>
      <c r="S22" s="488"/>
      <c r="T22" s="488"/>
      <c r="U22" s="488"/>
      <c r="V22" s="489"/>
    </row>
    <row r="23" spans="2:22" x14ac:dyDescent="0.25">
      <c r="B23" s="487"/>
      <c r="C23" s="488"/>
      <c r="D23" s="488"/>
      <c r="E23" s="488"/>
      <c r="F23" s="488"/>
      <c r="G23" s="488"/>
      <c r="H23" s="488"/>
      <c r="I23" s="488"/>
      <c r="J23" s="488"/>
      <c r="K23" s="489"/>
      <c r="M23" s="487"/>
      <c r="N23" s="488"/>
      <c r="O23" s="488"/>
      <c r="P23" s="488"/>
      <c r="Q23" s="488"/>
      <c r="R23" s="488"/>
      <c r="S23" s="488"/>
      <c r="T23" s="488"/>
      <c r="U23" s="488"/>
      <c r="V23" s="489"/>
    </row>
    <row r="24" spans="2:22" x14ac:dyDescent="0.25">
      <c r="B24" s="487"/>
      <c r="C24" s="488"/>
      <c r="D24" s="488"/>
      <c r="E24" s="488"/>
      <c r="F24" s="488"/>
      <c r="G24" s="488"/>
      <c r="H24" s="488"/>
      <c r="I24" s="488"/>
      <c r="J24" s="488"/>
      <c r="K24" s="489"/>
      <c r="M24" s="487"/>
      <c r="N24" s="488"/>
      <c r="O24" s="488"/>
      <c r="P24" s="488"/>
      <c r="Q24" s="488"/>
      <c r="R24" s="488"/>
      <c r="S24" s="488"/>
      <c r="T24" s="488"/>
      <c r="U24" s="488"/>
      <c r="V24" s="489"/>
    </row>
    <row r="25" spans="2:22" x14ac:dyDescent="0.25">
      <c r="B25" s="487"/>
      <c r="C25" s="488"/>
      <c r="D25" s="488"/>
      <c r="E25" s="488"/>
      <c r="F25" s="488"/>
      <c r="G25" s="488"/>
      <c r="H25" s="488"/>
      <c r="I25" s="488"/>
      <c r="J25" s="488"/>
      <c r="K25" s="489"/>
      <c r="M25" s="487"/>
      <c r="N25" s="488"/>
      <c r="O25" s="488"/>
      <c r="P25" s="488"/>
      <c r="Q25" s="488"/>
      <c r="R25" s="488"/>
      <c r="S25" s="488"/>
      <c r="T25" s="488"/>
      <c r="U25" s="488"/>
      <c r="V25" s="489"/>
    </row>
    <row r="26" spans="2:22" x14ac:dyDescent="0.25">
      <c r="B26" s="487"/>
      <c r="C26" s="488"/>
      <c r="D26" s="488"/>
      <c r="E26" s="488"/>
      <c r="F26" s="488"/>
      <c r="G26" s="488"/>
      <c r="H26" s="488"/>
      <c r="I26" s="488"/>
      <c r="J26" s="488"/>
      <c r="K26" s="489"/>
      <c r="M26" s="487"/>
      <c r="N26" s="488"/>
      <c r="O26" s="488"/>
      <c r="P26" s="488"/>
      <c r="Q26" s="488"/>
      <c r="R26" s="488"/>
      <c r="S26" s="488"/>
      <c r="T26" s="488"/>
      <c r="U26" s="488"/>
      <c r="V26" s="489"/>
    </row>
    <row r="27" spans="2:22" x14ac:dyDescent="0.25">
      <c r="B27" s="487"/>
      <c r="C27" s="488"/>
      <c r="D27" s="488"/>
      <c r="E27" s="488"/>
      <c r="F27" s="488"/>
      <c r="G27" s="488"/>
      <c r="H27" s="488"/>
      <c r="I27" s="488"/>
      <c r="J27" s="488"/>
      <c r="K27" s="489"/>
      <c r="M27" s="487"/>
      <c r="N27" s="488"/>
      <c r="O27" s="488"/>
      <c r="P27" s="488"/>
      <c r="Q27" s="488"/>
      <c r="R27" s="488"/>
      <c r="S27" s="488"/>
      <c r="T27" s="488"/>
      <c r="U27" s="488"/>
      <c r="V27" s="489"/>
    </row>
    <row r="28" spans="2:22" x14ac:dyDescent="0.25">
      <c r="B28" s="487"/>
      <c r="C28" s="488"/>
      <c r="D28" s="488"/>
      <c r="E28" s="488"/>
      <c r="F28" s="488"/>
      <c r="G28" s="488"/>
      <c r="H28" s="488"/>
      <c r="I28" s="488"/>
      <c r="J28" s="488"/>
      <c r="K28" s="489"/>
      <c r="M28" s="487"/>
      <c r="N28" s="488"/>
      <c r="O28" s="488"/>
      <c r="P28" s="488"/>
      <c r="Q28" s="488"/>
      <c r="R28" s="488"/>
      <c r="S28" s="488"/>
      <c r="T28" s="488"/>
      <c r="U28" s="488"/>
      <c r="V28" s="489"/>
    </row>
    <row r="29" spans="2:22" x14ac:dyDescent="0.25">
      <c r="B29" s="487"/>
      <c r="C29" s="488"/>
      <c r="D29" s="488"/>
      <c r="E29" s="488"/>
      <c r="F29" s="488"/>
      <c r="G29" s="488"/>
      <c r="H29" s="488"/>
      <c r="I29" s="488"/>
      <c r="J29" s="488"/>
      <c r="K29" s="489"/>
      <c r="M29" s="487"/>
      <c r="N29" s="488"/>
      <c r="O29" s="488"/>
      <c r="P29" s="488"/>
      <c r="Q29" s="488"/>
      <c r="R29" s="488"/>
      <c r="S29" s="488"/>
      <c r="T29" s="488"/>
      <c r="U29" s="488"/>
      <c r="V29" s="489"/>
    </row>
    <row r="30" spans="2:22" ht="13.8" thickBot="1" x14ac:dyDescent="0.3">
      <c r="B30" s="490"/>
      <c r="C30" s="491"/>
      <c r="D30" s="491"/>
      <c r="E30" s="491"/>
      <c r="F30" s="491"/>
      <c r="G30" s="491"/>
      <c r="H30" s="491"/>
      <c r="I30" s="491"/>
      <c r="J30" s="491"/>
      <c r="K30" s="492"/>
      <c r="M30" s="490"/>
      <c r="N30" s="491"/>
      <c r="O30" s="491"/>
      <c r="P30" s="491"/>
      <c r="Q30" s="491"/>
      <c r="R30" s="491"/>
      <c r="S30" s="491"/>
      <c r="T30" s="491"/>
      <c r="U30" s="491"/>
      <c r="V30" s="492"/>
    </row>
    <row r="31" spans="2:22" ht="13.8" thickBot="1" x14ac:dyDescent="0.3"/>
    <row r="32" spans="2:22" x14ac:dyDescent="0.25">
      <c r="B32" s="476" t="s">
        <v>75</v>
      </c>
      <c r="C32" s="477"/>
      <c r="D32" s="477"/>
      <c r="E32" s="477"/>
      <c r="F32" s="477"/>
      <c r="G32" s="477"/>
      <c r="H32" s="477"/>
      <c r="I32" s="477"/>
      <c r="J32" s="477"/>
      <c r="K32" s="478"/>
      <c r="M32" s="476" t="s">
        <v>75</v>
      </c>
      <c r="N32" s="477"/>
      <c r="O32" s="477"/>
      <c r="P32" s="477"/>
      <c r="Q32" s="477"/>
      <c r="R32" s="477"/>
      <c r="S32" s="477"/>
      <c r="T32" s="477"/>
      <c r="U32" s="477"/>
      <c r="V32" s="478"/>
    </row>
    <row r="33" spans="2:22" x14ac:dyDescent="0.25">
      <c r="B33" s="479"/>
      <c r="C33" s="480"/>
      <c r="D33" s="480"/>
      <c r="E33" s="480"/>
      <c r="F33" s="480"/>
      <c r="G33" s="480"/>
      <c r="H33" s="480"/>
      <c r="I33" s="480"/>
      <c r="J33" s="480"/>
      <c r="K33" s="481"/>
      <c r="M33" s="479"/>
      <c r="N33" s="480"/>
      <c r="O33" s="480"/>
      <c r="P33" s="480"/>
      <c r="Q33" s="480"/>
      <c r="R33" s="480"/>
      <c r="S33" s="480"/>
      <c r="T33" s="480"/>
      <c r="U33" s="480"/>
      <c r="V33" s="481"/>
    </row>
    <row r="34" spans="2:22" x14ac:dyDescent="0.25">
      <c r="B34" s="479"/>
      <c r="C34" s="480"/>
      <c r="D34" s="480"/>
      <c r="E34" s="480"/>
      <c r="F34" s="480"/>
      <c r="G34" s="480"/>
      <c r="H34" s="480"/>
      <c r="I34" s="480"/>
      <c r="J34" s="480"/>
      <c r="K34" s="481"/>
      <c r="M34" s="479"/>
      <c r="N34" s="480"/>
      <c r="O34" s="480"/>
      <c r="P34" s="480"/>
      <c r="Q34" s="480"/>
      <c r="R34" s="480"/>
      <c r="S34" s="480"/>
      <c r="T34" s="480"/>
      <c r="U34" s="480"/>
      <c r="V34" s="481"/>
    </row>
    <row r="35" spans="2:22" x14ac:dyDescent="0.25">
      <c r="B35" s="479"/>
      <c r="C35" s="480"/>
      <c r="D35" s="480"/>
      <c r="E35" s="480"/>
      <c r="F35" s="480"/>
      <c r="G35" s="480"/>
      <c r="H35" s="480"/>
      <c r="I35" s="480"/>
      <c r="J35" s="480"/>
      <c r="K35" s="481"/>
      <c r="M35" s="479"/>
      <c r="N35" s="480"/>
      <c r="O35" s="480"/>
      <c r="P35" s="480"/>
      <c r="Q35" s="480"/>
      <c r="R35" s="480"/>
      <c r="S35" s="480"/>
      <c r="T35" s="480"/>
      <c r="U35" s="480"/>
      <c r="V35" s="481"/>
    </row>
    <row r="36" spans="2:22" x14ac:dyDescent="0.25">
      <c r="B36" s="479"/>
      <c r="C36" s="480"/>
      <c r="D36" s="480"/>
      <c r="E36" s="480"/>
      <c r="F36" s="480"/>
      <c r="G36" s="480"/>
      <c r="H36" s="480"/>
      <c r="I36" s="480"/>
      <c r="J36" s="480"/>
      <c r="K36" s="481"/>
      <c r="M36" s="479"/>
      <c r="N36" s="480"/>
      <c r="O36" s="480"/>
      <c r="P36" s="480"/>
      <c r="Q36" s="480"/>
      <c r="R36" s="480"/>
      <c r="S36" s="480"/>
      <c r="T36" s="480"/>
      <c r="U36" s="480"/>
      <c r="V36" s="481"/>
    </row>
    <row r="37" spans="2:22" x14ac:dyDescent="0.25">
      <c r="B37" s="479"/>
      <c r="C37" s="480"/>
      <c r="D37" s="480"/>
      <c r="E37" s="480"/>
      <c r="F37" s="480"/>
      <c r="G37" s="480"/>
      <c r="H37" s="480"/>
      <c r="I37" s="480"/>
      <c r="J37" s="480"/>
      <c r="K37" s="481"/>
      <c r="M37" s="479"/>
      <c r="N37" s="480"/>
      <c r="O37" s="480"/>
      <c r="P37" s="480"/>
      <c r="Q37" s="480"/>
      <c r="R37" s="480"/>
      <c r="S37" s="480"/>
      <c r="T37" s="480"/>
      <c r="U37" s="480"/>
      <c r="V37" s="481"/>
    </row>
    <row r="38" spans="2:22" x14ac:dyDescent="0.25">
      <c r="B38" s="479"/>
      <c r="C38" s="480"/>
      <c r="D38" s="480"/>
      <c r="E38" s="480"/>
      <c r="F38" s="480"/>
      <c r="G38" s="480"/>
      <c r="H38" s="480"/>
      <c r="I38" s="480"/>
      <c r="J38" s="480"/>
      <c r="K38" s="481"/>
      <c r="M38" s="479"/>
      <c r="N38" s="480"/>
      <c r="O38" s="480"/>
      <c r="P38" s="480"/>
      <c r="Q38" s="480"/>
      <c r="R38" s="480"/>
      <c r="S38" s="480"/>
      <c r="T38" s="480"/>
      <c r="U38" s="480"/>
      <c r="V38" s="481"/>
    </row>
    <row r="39" spans="2:22" x14ac:dyDescent="0.25">
      <c r="B39" s="479"/>
      <c r="C39" s="480"/>
      <c r="D39" s="480"/>
      <c r="E39" s="480"/>
      <c r="F39" s="480"/>
      <c r="G39" s="480"/>
      <c r="H39" s="480"/>
      <c r="I39" s="480"/>
      <c r="J39" s="480"/>
      <c r="K39" s="481"/>
      <c r="M39" s="479"/>
      <c r="N39" s="480"/>
      <c r="O39" s="480"/>
      <c r="P39" s="480"/>
      <c r="Q39" s="480"/>
      <c r="R39" s="480"/>
      <c r="S39" s="480"/>
      <c r="T39" s="480"/>
      <c r="U39" s="480"/>
      <c r="V39" s="481"/>
    </row>
    <row r="40" spans="2:22" x14ac:dyDescent="0.25">
      <c r="B40" s="479"/>
      <c r="C40" s="480"/>
      <c r="D40" s="480"/>
      <c r="E40" s="480"/>
      <c r="F40" s="480"/>
      <c r="G40" s="480"/>
      <c r="H40" s="480"/>
      <c r="I40" s="480"/>
      <c r="J40" s="480"/>
      <c r="K40" s="481"/>
      <c r="M40" s="479"/>
      <c r="N40" s="480"/>
      <c r="O40" s="480"/>
      <c r="P40" s="480"/>
      <c r="Q40" s="480"/>
      <c r="R40" s="480"/>
      <c r="S40" s="480"/>
      <c r="T40" s="480"/>
      <c r="U40" s="480"/>
      <c r="V40" s="481"/>
    </row>
    <row r="41" spans="2:22" x14ac:dyDescent="0.25">
      <c r="B41" s="479"/>
      <c r="C41" s="480"/>
      <c r="D41" s="480"/>
      <c r="E41" s="480"/>
      <c r="F41" s="480"/>
      <c r="G41" s="480"/>
      <c r="H41" s="480"/>
      <c r="I41" s="480"/>
      <c r="J41" s="480"/>
      <c r="K41" s="481"/>
      <c r="M41" s="479"/>
      <c r="N41" s="480"/>
      <c r="O41" s="480"/>
      <c r="P41" s="480"/>
      <c r="Q41" s="480"/>
      <c r="R41" s="480"/>
      <c r="S41" s="480"/>
      <c r="T41" s="480"/>
      <c r="U41" s="480"/>
      <c r="V41" s="481"/>
    </row>
    <row r="42" spans="2:22" x14ac:dyDescent="0.25">
      <c r="B42" s="479"/>
      <c r="C42" s="480"/>
      <c r="D42" s="480"/>
      <c r="E42" s="480"/>
      <c r="F42" s="480"/>
      <c r="G42" s="480"/>
      <c r="H42" s="480"/>
      <c r="I42" s="480"/>
      <c r="J42" s="480"/>
      <c r="K42" s="481"/>
      <c r="M42" s="479"/>
      <c r="N42" s="480"/>
      <c r="O42" s="480"/>
      <c r="P42" s="480"/>
      <c r="Q42" s="480"/>
      <c r="R42" s="480"/>
      <c r="S42" s="480"/>
      <c r="T42" s="480"/>
      <c r="U42" s="480"/>
      <c r="V42" s="481"/>
    </row>
    <row r="43" spans="2:22" x14ac:dyDescent="0.25">
      <c r="B43" s="479"/>
      <c r="C43" s="480"/>
      <c r="D43" s="480"/>
      <c r="E43" s="480"/>
      <c r="F43" s="480"/>
      <c r="G43" s="480"/>
      <c r="H43" s="480"/>
      <c r="I43" s="480"/>
      <c r="J43" s="480"/>
      <c r="K43" s="481"/>
      <c r="M43" s="479"/>
      <c r="N43" s="480"/>
      <c r="O43" s="480"/>
      <c r="P43" s="480"/>
      <c r="Q43" s="480"/>
      <c r="R43" s="480"/>
      <c r="S43" s="480"/>
      <c r="T43" s="480"/>
      <c r="U43" s="480"/>
      <c r="V43" s="481"/>
    </row>
    <row r="44" spans="2:22" x14ac:dyDescent="0.25">
      <c r="B44" s="479"/>
      <c r="C44" s="480"/>
      <c r="D44" s="480"/>
      <c r="E44" s="480"/>
      <c r="F44" s="480"/>
      <c r="G44" s="480"/>
      <c r="H44" s="480"/>
      <c r="I44" s="480"/>
      <c r="J44" s="480"/>
      <c r="K44" s="481"/>
      <c r="M44" s="479"/>
      <c r="N44" s="480"/>
      <c r="O44" s="480"/>
      <c r="P44" s="480"/>
      <c r="Q44" s="480"/>
      <c r="R44" s="480"/>
      <c r="S44" s="480"/>
      <c r="T44" s="480"/>
      <c r="U44" s="480"/>
      <c r="V44" s="481"/>
    </row>
    <row r="45" spans="2:22" x14ac:dyDescent="0.25">
      <c r="B45" s="479"/>
      <c r="C45" s="480"/>
      <c r="D45" s="480"/>
      <c r="E45" s="480"/>
      <c r="F45" s="480"/>
      <c r="G45" s="480"/>
      <c r="H45" s="480"/>
      <c r="I45" s="480"/>
      <c r="J45" s="480"/>
      <c r="K45" s="481"/>
      <c r="M45" s="479"/>
      <c r="N45" s="480"/>
      <c r="O45" s="480"/>
      <c r="P45" s="480"/>
      <c r="Q45" s="480"/>
      <c r="R45" s="480"/>
      <c r="S45" s="480"/>
      <c r="T45" s="480"/>
      <c r="U45" s="480"/>
      <c r="V45" s="481"/>
    </row>
    <row r="46" spans="2:22" x14ac:dyDescent="0.25">
      <c r="B46" s="479"/>
      <c r="C46" s="480"/>
      <c r="D46" s="480"/>
      <c r="E46" s="480"/>
      <c r="F46" s="480"/>
      <c r="G46" s="480"/>
      <c r="H46" s="480"/>
      <c r="I46" s="480"/>
      <c r="J46" s="480"/>
      <c r="K46" s="481"/>
      <c r="M46" s="479"/>
      <c r="N46" s="480"/>
      <c r="O46" s="480"/>
      <c r="P46" s="480"/>
      <c r="Q46" s="480"/>
      <c r="R46" s="480"/>
      <c r="S46" s="480"/>
      <c r="T46" s="480"/>
      <c r="U46" s="480"/>
      <c r="V46" s="481"/>
    </row>
    <row r="47" spans="2:22" x14ac:dyDescent="0.25">
      <c r="B47" s="479"/>
      <c r="C47" s="480"/>
      <c r="D47" s="480"/>
      <c r="E47" s="480"/>
      <c r="F47" s="480"/>
      <c r="G47" s="480"/>
      <c r="H47" s="480"/>
      <c r="I47" s="480"/>
      <c r="J47" s="480"/>
      <c r="K47" s="481"/>
      <c r="M47" s="479"/>
      <c r="N47" s="480"/>
      <c r="O47" s="480"/>
      <c r="P47" s="480"/>
      <c r="Q47" s="480"/>
      <c r="R47" s="480"/>
      <c r="S47" s="480"/>
      <c r="T47" s="480"/>
      <c r="U47" s="480"/>
      <c r="V47" s="481"/>
    </row>
    <row r="48" spans="2:22" x14ac:dyDescent="0.25">
      <c r="B48" s="479"/>
      <c r="C48" s="480"/>
      <c r="D48" s="480"/>
      <c r="E48" s="480"/>
      <c r="F48" s="480"/>
      <c r="G48" s="480"/>
      <c r="H48" s="480"/>
      <c r="I48" s="480"/>
      <c r="J48" s="480"/>
      <c r="K48" s="481"/>
      <c r="M48" s="479"/>
      <c r="N48" s="480"/>
      <c r="O48" s="480"/>
      <c r="P48" s="480"/>
      <c r="Q48" s="480"/>
      <c r="R48" s="480"/>
      <c r="S48" s="480"/>
      <c r="T48" s="480"/>
      <c r="U48" s="480"/>
      <c r="V48" s="481"/>
    </row>
    <row r="49" spans="2:22" x14ac:dyDescent="0.25">
      <c r="B49" s="479"/>
      <c r="C49" s="480"/>
      <c r="D49" s="480"/>
      <c r="E49" s="480"/>
      <c r="F49" s="480"/>
      <c r="G49" s="480"/>
      <c r="H49" s="480"/>
      <c r="I49" s="480"/>
      <c r="J49" s="480"/>
      <c r="K49" s="481"/>
      <c r="M49" s="479"/>
      <c r="N49" s="480"/>
      <c r="O49" s="480"/>
      <c r="P49" s="480"/>
      <c r="Q49" s="480"/>
      <c r="R49" s="480"/>
      <c r="S49" s="480"/>
      <c r="T49" s="480"/>
      <c r="U49" s="480"/>
      <c r="V49" s="481"/>
    </row>
    <row r="50" spans="2:22" x14ac:dyDescent="0.25">
      <c r="B50" s="479"/>
      <c r="C50" s="480"/>
      <c r="D50" s="480"/>
      <c r="E50" s="480"/>
      <c r="F50" s="480"/>
      <c r="G50" s="480"/>
      <c r="H50" s="480"/>
      <c r="I50" s="480"/>
      <c r="J50" s="480"/>
      <c r="K50" s="481"/>
      <c r="M50" s="479"/>
      <c r="N50" s="480"/>
      <c r="O50" s="480"/>
      <c r="P50" s="480"/>
      <c r="Q50" s="480"/>
      <c r="R50" s="480"/>
      <c r="S50" s="480"/>
      <c r="T50" s="480"/>
      <c r="U50" s="480"/>
      <c r="V50" s="481"/>
    </row>
    <row r="51" spans="2:22" x14ac:dyDescent="0.25">
      <c r="B51" s="479"/>
      <c r="C51" s="480"/>
      <c r="D51" s="480"/>
      <c r="E51" s="480"/>
      <c r="F51" s="480"/>
      <c r="G51" s="480"/>
      <c r="H51" s="480"/>
      <c r="I51" s="480"/>
      <c r="J51" s="480"/>
      <c r="K51" s="481"/>
      <c r="M51" s="479"/>
      <c r="N51" s="480"/>
      <c r="O51" s="480"/>
      <c r="P51" s="480"/>
      <c r="Q51" s="480"/>
      <c r="R51" s="480"/>
      <c r="S51" s="480"/>
      <c r="T51" s="480"/>
      <c r="U51" s="480"/>
      <c r="V51" s="481"/>
    </row>
    <row r="52" spans="2:22" x14ac:dyDescent="0.25">
      <c r="B52" s="479"/>
      <c r="C52" s="480"/>
      <c r="D52" s="480"/>
      <c r="E52" s="480"/>
      <c r="F52" s="480"/>
      <c r="G52" s="480"/>
      <c r="H52" s="480"/>
      <c r="I52" s="480"/>
      <c r="J52" s="480"/>
      <c r="K52" s="481"/>
      <c r="M52" s="479"/>
      <c r="N52" s="480"/>
      <c r="O52" s="480"/>
      <c r="P52" s="480"/>
      <c r="Q52" s="480"/>
      <c r="R52" s="480"/>
      <c r="S52" s="480"/>
      <c r="T52" s="480"/>
      <c r="U52" s="480"/>
      <c r="V52" s="481"/>
    </row>
    <row r="53" spans="2:22" x14ac:dyDescent="0.25">
      <c r="B53" s="479"/>
      <c r="C53" s="480"/>
      <c r="D53" s="480"/>
      <c r="E53" s="480"/>
      <c r="F53" s="480"/>
      <c r="G53" s="480"/>
      <c r="H53" s="480"/>
      <c r="I53" s="480"/>
      <c r="J53" s="480"/>
      <c r="K53" s="481"/>
      <c r="M53" s="479"/>
      <c r="N53" s="480"/>
      <c r="O53" s="480"/>
      <c r="P53" s="480"/>
      <c r="Q53" s="480"/>
      <c r="R53" s="480"/>
      <c r="S53" s="480"/>
      <c r="T53" s="480"/>
      <c r="U53" s="480"/>
      <c r="V53" s="481"/>
    </row>
    <row r="54" spans="2:22" ht="13.8" thickBot="1" x14ac:dyDescent="0.3">
      <c r="B54" s="482"/>
      <c r="C54" s="483"/>
      <c r="D54" s="483"/>
      <c r="E54" s="483"/>
      <c r="F54" s="483"/>
      <c r="G54" s="483"/>
      <c r="H54" s="483"/>
      <c r="I54" s="483"/>
      <c r="J54" s="483"/>
      <c r="K54" s="484"/>
      <c r="M54" s="482"/>
      <c r="N54" s="483"/>
      <c r="O54" s="483"/>
      <c r="P54" s="483"/>
      <c r="Q54" s="483"/>
      <c r="R54" s="483"/>
      <c r="S54" s="483"/>
      <c r="T54" s="483"/>
      <c r="U54" s="483"/>
      <c r="V54" s="484"/>
    </row>
    <row r="55" spans="2:22" ht="13.8" thickBot="1" x14ac:dyDescent="0.3"/>
    <row r="56" spans="2:22" ht="13.2" customHeight="1" x14ac:dyDescent="0.25">
      <c r="B56" s="476" t="s">
        <v>75</v>
      </c>
      <c r="C56" s="477"/>
      <c r="D56" s="477"/>
      <c r="E56" s="477"/>
      <c r="F56" s="477"/>
      <c r="G56" s="477"/>
      <c r="H56" s="477"/>
      <c r="I56" s="477"/>
      <c r="J56" s="477"/>
      <c r="K56" s="478"/>
      <c r="M56" s="476" t="s">
        <v>75</v>
      </c>
      <c r="N56" s="477"/>
      <c r="O56" s="477"/>
      <c r="P56" s="477"/>
      <c r="Q56" s="477"/>
      <c r="R56" s="477"/>
      <c r="S56" s="477"/>
      <c r="T56" s="477"/>
      <c r="U56" s="477"/>
      <c r="V56" s="478"/>
    </row>
    <row r="57" spans="2:22" ht="13.2" customHeight="1" x14ac:dyDescent="0.25">
      <c r="B57" s="479"/>
      <c r="C57" s="480"/>
      <c r="D57" s="480"/>
      <c r="E57" s="480"/>
      <c r="F57" s="480"/>
      <c r="G57" s="480"/>
      <c r="H57" s="480"/>
      <c r="I57" s="480"/>
      <c r="J57" s="480"/>
      <c r="K57" s="481"/>
      <c r="M57" s="479"/>
      <c r="N57" s="480"/>
      <c r="O57" s="480"/>
      <c r="P57" s="480"/>
      <c r="Q57" s="480"/>
      <c r="R57" s="480"/>
      <c r="S57" s="480"/>
      <c r="T57" s="480"/>
      <c r="U57" s="480"/>
      <c r="V57" s="481"/>
    </row>
    <row r="58" spans="2:22" ht="13.2" customHeight="1" x14ac:dyDescent="0.25">
      <c r="B58" s="479"/>
      <c r="C58" s="480"/>
      <c r="D58" s="480"/>
      <c r="E58" s="480"/>
      <c r="F58" s="480"/>
      <c r="G58" s="480"/>
      <c r="H58" s="480"/>
      <c r="I58" s="480"/>
      <c r="J58" s="480"/>
      <c r="K58" s="481"/>
      <c r="M58" s="479"/>
      <c r="N58" s="480"/>
      <c r="O58" s="480"/>
      <c r="P58" s="480"/>
      <c r="Q58" s="480"/>
      <c r="R58" s="480"/>
      <c r="S58" s="480"/>
      <c r="T58" s="480"/>
      <c r="U58" s="480"/>
      <c r="V58" s="481"/>
    </row>
    <row r="59" spans="2:22" ht="13.2" customHeight="1" x14ac:dyDescent="0.25">
      <c r="B59" s="479"/>
      <c r="C59" s="480"/>
      <c r="D59" s="480"/>
      <c r="E59" s="480"/>
      <c r="F59" s="480"/>
      <c r="G59" s="480"/>
      <c r="H59" s="480"/>
      <c r="I59" s="480"/>
      <c r="J59" s="480"/>
      <c r="K59" s="481"/>
      <c r="M59" s="479"/>
      <c r="N59" s="480"/>
      <c r="O59" s="480"/>
      <c r="P59" s="480"/>
      <c r="Q59" s="480"/>
      <c r="R59" s="480"/>
      <c r="S59" s="480"/>
      <c r="T59" s="480"/>
      <c r="U59" s="480"/>
      <c r="V59" s="481"/>
    </row>
    <row r="60" spans="2:22" ht="13.2" customHeight="1" x14ac:dyDescent="0.25">
      <c r="B60" s="479"/>
      <c r="C60" s="480"/>
      <c r="D60" s="480"/>
      <c r="E60" s="480"/>
      <c r="F60" s="480"/>
      <c r="G60" s="480"/>
      <c r="H60" s="480"/>
      <c r="I60" s="480"/>
      <c r="J60" s="480"/>
      <c r="K60" s="481"/>
      <c r="M60" s="479"/>
      <c r="N60" s="480"/>
      <c r="O60" s="480"/>
      <c r="P60" s="480"/>
      <c r="Q60" s="480"/>
      <c r="R60" s="480"/>
      <c r="S60" s="480"/>
      <c r="T60" s="480"/>
      <c r="U60" s="480"/>
      <c r="V60" s="481"/>
    </row>
    <row r="61" spans="2:22" ht="13.2" customHeight="1" x14ac:dyDescent="0.25">
      <c r="B61" s="479"/>
      <c r="C61" s="480"/>
      <c r="D61" s="480"/>
      <c r="E61" s="480"/>
      <c r="F61" s="480"/>
      <c r="G61" s="480"/>
      <c r="H61" s="480"/>
      <c r="I61" s="480"/>
      <c r="J61" s="480"/>
      <c r="K61" s="481"/>
      <c r="M61" s="479"/>
      <c r="N61" s="480"/>
      <c r="O61" s="480"/>
      <c r="P61" s="480"/>
      <c r="Q61" s="480"/>
      <c r="R61" s="480"/>
      <c r="S61" s="480"/>
      <c r="T61" s="480"/>
      <c r="U61" s="480"/>
      <c r="V61" s="481"/>
    </row>
    <row r="62" spans="2:22" ht="13.2" customHeight="1" x14ac:dyDescent="0.25">
      <c r="B62" s="479"/>
      <c r="C62" s="480"/>
      <c r="D62" s="480"/>
      <c r="E62" s="480"/>
      <c r="F62" s="480"/>
      <c r="G62" s="480"/>
      <c r="H62" s="480"/>
      <c r="I62" s="480"/>
      <c r="J62" s="480"/>
      <c r="K62" s="481"/>
      <c r="M62" s="479"/>
      <c r="N62" s="480"/>
      <c r="O62" s="480"/>
      <c r="P62" s="480"/>
      <c r="Q62" s="480"/>
      <c r="R62" s="480"/>
      <c r="S62" s="480"/>
      <c r="T62" s="480"/>
      <c r="U62" s="480"/>
      <c r="V62" s="481"/>
    </row>
    <row r="63" spans="2:22" ht="13.2" customHeight="1" x14ac:dyDescent="0.25">
      <c r="B63" s="479"/>
      <c r="C63" s="480"/>
      <c r="D63" s="480"/>
      <c r="E63" s="480"/>
      <c r="F63" s="480"/>
      <c r="G63" s="480"/>
      <c r="H63" s="480"/>
      <c r="I63" s="480"/>
      <c r="J63" s="480"/>
      <c r="K63" s="481"/>
      <c r="M63" s="479"/>
      <c r="N63" s="480"/>
      <c r="O63" s="480"/>
      <c r="P63" s="480"/>
      <c r="Q63" s="480"/>
      <c r="R63" s="480"/>
      <c r="S63" s="480"/>
      <c r="T63" s="480"/>
      <c r="U63" s="480"/>
      <c r="V63" s="481"/>
    </row>
    <row r="64" spans="2:22" ht="13.2" customHeight="1" x14ac:dyDescent="0.25">
      <c r="B64" s="479"/>
      <c r="C64" s="480"/>
      <c r="D64" s="480"/>
      <c r="E64" s="480"/>
      <c r="F64" s="480"/>
      <c r="G64" s="480"/>
      <c r="H64" s="480"/>
      <c r="I64" s="480"/>
      <c r="J64" s="480"/>
      <c r="K64" s="481"/>
      <c r="M64" s="479"/>
      <c r="N64" s="480"/>
      <c r="O64" s="480"/>
      <c r="P64" s="480"/>
      <c r="Q64" s="480"/>
      <c r="R64" s="480"/>
      <c r="S64" s="480"/>
      <c r="T64" s="480"/>
      <c r="U64" s="480"/>
      <c r="V64" s="481"/>
    </row>
    <row r="65" spans="2:22" ht="13.2" customHeight="1" x14ac:dyDescent="0.25">
      <c r="B65" s="479"/>
      <c r="C65" s="480"/>
      <c r="D65" s="480"/>
      <c r="E65" s="480"/>
      <c r="F65" s="480"/>
      <c r="G65" s="480"/>
      <c r="H65" s="480"/>
      <c r="I65" s="480"/>
      <c r="J65" s="480"/>
      <c r="K65" s="481"/>
      <c r="M65" s="479"/>
      <c r="N65" s="480"/>
      <c r="O65" s="480"/>
      <c r="P65" s="480"/>
      <c r="Q65" s="480"/>
      <c r="R65" s="480"/>
      <c r="S65" s="480"/>
      <c r="T65" s="480"/>
      <c r="U65" s="480"/>
      <c r="V65" s="481"/>
    </row>
    <row r="66" spans="2:22" ht="13.2" customHeight="1" x14ac:dyDescent="0.25">
      <c r="B66" s="479"/>
      <c r="C66" s="480"/>
      <c r="D66" s="480"/>
      <c r="E66" s="480"/>
      <c r="F66" s="480"/>
      <c r="G66" s="480"/>
      <c r="H66" s="480"/>
      <c r="I66" s="480"/>
      <c r="J66" s="480"/>
      <c r="K66" s="481"/>
      <c r="M66" s="479"/>
      <c r="N66" s="480"/>
      <c r="O66" s="480"/>
      <c r="P66" s="480"/>
      <c r="Q66" s="480"/>
      <c r="R66" s="480"/>
      <c r="S66" s="480"/>
      <c r="T66" s="480"/>
      <c r="U66" s="480"/>
      <c r="V66" s="481"/>
    </row>
    <row r="67" spans="2:22" ht="13.2" customHeight="1" x14ac:dyDescent="0.25">
      <c r="B67" s="479"/>
      <c r="C67" s="480"/>
      <c r="D67" s="480"/>
      <c r="E67" s="480"/>
      <c r="F67" s="480"/>
      <c r="G67" s="480"/>
      <c r="H67" s="480"/>
      <c r="I67" s="480"/>
      <c r="J67" s="480"/>
      <c r="K67" s="481"/>
      <c r="M67" s="479"/>
      <c r="N67" s="480"/>
      <c r="O67" s="480"/>
      <c r="P67" s="480"/>
      <c r="Q67" s="480"/>
      <c r="R67" s="480"/>
      <c r="S67" s="480"/>
      <c r="T67" s="480"/>
      <c r="U67" s="480"/>
      <c r="V67" s="481"/>
    </row>
    <row r="68" spans="2:22" ht="13.2" customHeight="1" x14ac:dyDescent="0.25">
      <c r="B68" s="479"/>
      <c r="C68" s="480"/>
      <c r="D68" s="480"/>
      <c r="E68" s="480"/>
      <c r="F68" s="480"/>
      <c r="G68" s="480"/>
      <c r="H68" s="480"/>
      <c r="I68" s="480"/>
      <c r="J68" s="480"/>
      <c r="K68" s="481"/>
      <c r="M68" s="479"/>
      <c r="N68" s="480"/>
      <c r="O68" s="480"/>
      <c r="P68" s="480"/>
      <c r="Q68" s="480"/>
      <c r="R68" s="480"/>
      <c r="S68" s="480"/>
      <c r="T68" s="480"/>
      <c r="U68" s="480"/>
      <c r="V68" s="481"/>
    </row>
    <row r="69" spans="2:22" ht="13.2" customHeight="1" x14ac:dyDescent="0.25">
      <c r="B69" s="479"/>
      <c r="C69" s="480"/>
      <c r="D69" s="480"/>
      <c r="E69" s="480"/>
      <c r="F69" s="480"/>
      <c r="G69" s="480"/>
      <c r="H69" s="480"/>
      <c r="I69" s="480"/>
      <c r="J69" s="480"/>
      <c r="K69" s="481"/>
      <c r="M69" s="479"/>
      <c r="N69" s="480"/>
      <c r="O69" s="480"/>
      <c r="P69" s="480"/>
      <c r="Q69" s="480"/>
      <c r="R69" s="480"/>
      <c r="S69" s="480"/>
      <c r="T69" s="480"/>
      <c r="U69" s="480"/>
      <c r="V69" s="481"/>
    </row>
    <row r="70" spans="2:22" ht="13.2" customHeight="1" x14ac:dyDescent="0.25">
      <c r="B70" s="479"/>
      <c r="C70" s="480"/>
      <c r="D70" s="480"/>
      <c r="E70" s="480"/>
      <c r="F70" s="480"/>
      <c r="G70" s="480"/>
      <c r="H70" s="480"/>
      <c r="I70" s="480"/>
      <c r="J70" s="480"/>
      <c r="K70" s="481"/>
      <c r="M70" s="479"/>
      <c r="N70" s="480"/>
      <c r="O70" s="480"/>
      <c r="P70" s="480"/>
      <c r="Q70" s="480"/>
      <c r="R70" s="480"/>
      <c r="S70" s="480"/>
      <c r="T70" s="480"/>
      <c r="U70" s="480"/>
      <c r="V70" s="481"/>
    </row>
    <row r="71" spans="2:22" ht="13.2" customHeight="1" x14ac:dyDescent="0.25">
      <c r="B71" s="479"/>
      <c r="C71" s="480"/>
      <c r="D71" s="480"/>
      <c r="E71" s="480"/>
      <c r="F71" s="480"/>
      <c r="G71" s="480"/>
      <c r="H71" s="480"/>
      <c r="I71" s="480"/>
      <c r="J71" s="480"/>
      <c r="K71" s="481"/>
      <c r="M71" s="479"/>
      <c r="N71" s="480"/>
      <c r="O71" s="480"/>
      <c r="P71" s="480"/>
      <c r="Q71" s="480"/>
      <c r="R71" s="480"/>
      <c r="S71" s="480"/>
      <c r="T71" s="480"/>
      <c r="U71" s="480"/>
      <c r="V71" s="481"/>
    </row>
    <row r="72" spans="2:22" ht="13.2" customHeight="1" x14ac:dyDescent="0.25">
      <c r="B72" s="479"/>
      <c r="C72" s="480"/>
      <c r="D72" s="480"/>
      <c r="E72" s="480"/>
      <c r="F72" s="480"/>
      <c r="G72" s="480"/>
      <c r="H72" s="480"/>
      <c r="I72" s="480"/>
      <c r="J72" s="480"/>
      <c r="K72" s="481"/>
      <c r="M72" s="479"/>
      <c r="N72" s="480"/>
      <c r="O72" s="480"/>
      <c r="P72" s="480"/>
      <c r="Q72" s="480"/>
      <c r="R72" s="480"/>
      <c r="S72" s="480"/>
      <c r="T72" s="480"/>
      <c r="U72" s="480"/>
      <c r="V72" s="481"/>
    </row>
    <row r="73" spans="2:22" ht="13.2" customHeight="1" x14ac:dyDescent="0.25">
      <c r="B73" s="479"/>
      <c r="C73" s="480"/>
      <c r="D73" s="480"/>
      <c r="E73" s="480"/>
      <c r="F73" s="480"/>
      <c r="G73" s="480"/>
      <c r="H73" s="480"/>
      <c r="I73" s="480"/>
      <c r="J73" s="480"/>
      <c r="K73" s="481"/>
      <c r="M73" s="479"/>
      <c r="N73" s="480"/>
      <c r="O73" s="480"/>
      <c r="P73" s="480"/>
      <c r="Q73" s="480"/>
      <c r="R73" s="480"/>
      <c r="S73" s="480"/>
      <c r="T73" s="480"/>
      <c r="U73" s="480"/>
      <c r="V73" s="481"/>
    </row>
    <row r="74" spans="2:22" ht="13.2" customHeight="1" x14ac:dyDescent="0.25">
      <c r="B74" s="479"/>
      <c r="C74" s="480"/>
      <c r="D74" s="480"/>
      <c r="E74" s="480"/>
      <c r="F74" s="480"/>
      <c r="G74" s="480"/>
      <c r="H74" s="480"/>
      <c r="I74" s="480"/>
      <c r="J74" s="480"/>
      <c r="K74" s="481"/>
      <c r="M74" s="479"/>
      <c r="N74" s="480"/>
      <c r="O74" s="480"/>
      <c r="P74" s="480"/>
      <c r="Q74" s="480"/>
      <c r="R74" s="480"/>
      <c r="S74" s="480"/>
      <c r="T74" s="480"/>
      <c r="U74" s="480"/>
      <c r="V74" s="481"/>
    </row>
    <row r="75" spans="2:22" ht="13.2" customHeight="1" x14ac:dyDescent="0.25">
      <c r="B75" s="479"/>
      <c r="C75" s="480"/>
      <c r="D75" s="480"/>
      <c r="E75" s="480"/>
      <c r="F75" s="480"/>
      <c r="G75" s="480"/>
      <c r="H75" s="480"/>
      <c r="I75" s="480"/>
      <c r="J75" s="480"/>
      <c r="K75" s="481"/>
      <c r="M75" s="479"/>
      <c r="N75" s="480"/>
      <c r="O75" s="480"/>
      <c r="P75" s="480"/>
      <c r="Q75" s="480"/>
      <c r="R75" s="480"/>
      <c r="S75" s="480"/>
      <c r="T75" s="480"/>
      <c r="U75" s="480"/>
      <c r="V75" s="481"/>
    </row>
    <row r="76" spans="2:22" ht="13.2" customHeight="1" x14ac:dyDescent="0.25">
      <c r="B76" s="479"/>
      <c r="C76" s="480"/>
      <c r="D76" s="480"/>
      <c r="E76" s="480"/>
      <c r="F76" s="480"/>
      <c r="G76" s="480"/>
      <c r="H76" s="480"/>
      <c r="I76" s="480"/>
      <c r="J76" s="480"/>
      <c r="K76" s="481"/>
      <c r="M76" s="479"/>
      <c r="N76" s="480"/>
      <c r="O76" s="480"/>
      <c r="P76" s="480"/>
      <c r="Q76" s="480"/>
      <c r="R76" s="480"/>
      <c r="S76" s="480"/>
      <c r="T76" s="480"/>
      <c r="U76" s="480"/>
      <c r="V76" s="481"/>
    </row>
    <row r="77" spans="2:22" ht="13.2" customHeight="1" x14ac:dyDescent="0.25">
      <c r="B77" s="479"/>
      <c r="C77" s="480"/>
      <c r="D77" s="480"/>
      <c r="E77" s="480"/>
      <c r="F77" s="480"/>
      <c r="G77" s="480"/>
      <c r="H77" s="480"/>
      <c r="I77" s="480"/>
      <c r="J77" s="480"/>
      <c r="K77" s="481"/>
      <c r="M77" s="479"/>
      <c r="N77" s="480"/>
      <c r="O77" s="480"/>
      <c r="P77" s="480"/>
      <c r="Q77" s="480"/>
      <c r="R77" s="480"/>
      <c r="S77" s="480"/>
      <c r="T77" s="480"/>
      <c r="U77" s="480"/>
      <c r="V77" s="481"/>
    </row>
    <row r="78" spans="2:22" ht="13.2" customHeight="1" thickBot="1" x14ac:dyDescent="0.3">
      <c r="B78" s="482"/>
      <c r="C78" s="483"/>
      <c r="D78" s="483"/>
      <c r="E78" s="483"/>
      <c r="F78" s="483"/>
      <c r="G78" s="483"/>
      <c r="H78" s="483"/>
      <c r="I78" s="483"/>
      <c r="J78" s="483"/>
      <c r="K78" s="484"/>
      <c r="M78" s="482"/>
      <c r="N78" s="483"/>
      <c r="O78" s="483"/>
      <c r="P78" s="483"/>
      <c r="Q78" s="483"/>
      <c r="R78" s="483"/>
      <c r="S78" s="483"/>
      <c r="T78" s="483"/>
      <c r="U78" s="483"/>
      <c r="V78" s="484"/>
    </row>
    <row r="79" spans="2:22" ht="13.2" customHeight="1" thickBot="1" x14ac:dyDescent="0.3">
      <c r="B79" s="485"/>
      <c r="C79" s="477"/>
      <c r="D79" s="477"/>
      <c r="E79" s="477"/>
      <c r="F79" s="477"/>
      <c r="G79" s="477"/>
      <c r="H79" s="477"/>
      <c r="I79" s="477"/>
      <c r="J79" s="477"/>
      <c r="K79" s="477"/>
    </row>
    <row r="80" spans="2:22" ht="13.2" customHeight="1" x14ac:dyDescent="0.25">
      <c r="B80" s="476" t="s">
        <v>75</v>
      </c>
      <c r="C80" s="477"/>
      <c r="D80" s="477"/>
      <c r="E80" s="477"/>
      <c r="F80" s="477"/>
      <c r="G80" s="477"/>
      <c r="H80" s="477"/>
      <c r="I80" s="477"/>
      <c r="J80" s="477"/>
      <c r="K80" s="478"/>
      <c r="M80" s="476" t="s">
        <v>75</v>
      </c>
      <c r="N80" s="477"/>
      <c r="O80" s="477"/>
      <c r="P80" s="477"/>
      <c r="Q80" s="477"/>
      <c r="R80" s="477"/>
      <c r="S80" s="477"/>
      <c r="T80" s="477"/>
      <c r="U80" s="477"/>
      <c r="V80" s="478"/>
    </row>
    <row r="81" spans="2:22" ht="13.2" customHeight="1" x14ac:dyDescent="0.25">
      <c r="B81" s="479"/>
      <c r="C81" s="480"/>
      <c r="D81" s="480"/>
      <c r="E81" s="480"/>
      <c r="F81" s="480"/>
      <c r="G81" s="480"/>
      <c r="H81" s="480"/>
      <c r="I81" s="480"/>
      <c r="J81" s="480"/>
      <c r="K81" s="481"/>
      <c r="M81" s="479"/>
      <c r="N81" s="480"/>
      <c r="O81" s="480"/>
      <c r="P81" s="480"/>
      <c r="Q81" s="480"/>
      <c r="R81" s="480"/>
      <c r="S81" s="480"/>
      <c r="T81" s="480"/>
      <c r="U81" s="480"/>
      <c r="V81" s="481"/>
    </row>
    <row r="82" spans="2:22" ht="13.2" customHeight="1" x14ac:dyDescent="0.25">
      <c r="B82" s="479"/>
      <c r="C82" s="480"/>
      <c r="D82" s="480"/>
      <c r="E82" s="480"/>
      <c r="F82" s="480"/>
      <c r="G82" s="480"/>
      <c r="H82" s="480"/>
      <c r="I82" s="480"/>
      <c r="J82" s="480"/>
      <c r="K82" s="481"/>
      <c r="M82" s="479"/>
      <c r="N82" s="480"/>
      <c r="O82" s="480"/>
      <c r="P82" s="480"/>
      <c r="Q82" s="480"/>
      <c r="R82" s="480"/>
      <c r="S82" s="480"/>
      <c r="T82" s="480"/>
      <c r="U82" s="480"/>
      <c r="V82" s="481"/>
    </row>
    <row r="83" spans="2:22" ht="13.2" customHeight="1" x14ac:dyDescent="0.25">
      <c r="B83" s="479"/>
      <c r="C83" s="480"/>
      <c r="D83" s="480"/>
      <c r="E83" s="480"/>
      <c r="F83" s="480"/>
      <c r="G83" s="480"/>
      <c r="H83" s="480"/>
      <c r="I83" s="480"/>
      <c r="J83" s="480"/>
      <c r="K83" s="481"/>
      <c r="M83" s="479"/>
      <c r="N83" s="480"/>
      <c r="O83" s="480"/>
      <c r="P83" s="480"/>
      <c r="Q83" s="480"/>
      <c r="R83" s="480"/>
      <c r="S83" s="480"/>
      <c r="T83" s="480"/>
      <c r="U83" s="480"/>
      <c r="V83" s="481"/>
    </row>
    <row r="84" spans="2:22" ht="13.2" customHeight="1" x14ac:dyDescent="0.25">
      <c r="B84" s="479"/>
      <c r="C84" s="480"/>
      <c r="D84" s="480"/>
      <c r="E84" s="480"/>
      <c r="F84" s="480"/>
      <c r="G84" s="480"/>
      <c r="H84" s="480"/>
      <c r="I84" s="480"/>
      <c r="J84" s="480"/>
      <c r="K84" s="481"/>
      <c r="M84" s="479"/>
      <c r="N84" s="480"/>
      <c r="O84" s="480"/>
      <c r="P84" s="480"/>
      <c r="Q84" s="480"/>
      <c r="R84" s="480"/>
      <c r="S84" s="480"/>
      <c r="T84" s="480"/>
      <c r="U84" s="480"/>
      <c r="V84" s="481"/>
    </row>
    <row r="85" spans="2:22" ht="13.2" customHeight="1" x14ac:dyDescent="0.25">
      <c r="B85" s="479"/>
      <c r="C85" s="480"/>
      <c r="D85" s="480"/>
      <c r="E85" s="480"/>
      <c r="F85" s="480"/>
      <c r="G85" s="480"/>
      <c r="H85" s="480"/>
      <c r="I85" s="480"/>
      <c r="J85" s="480"/>
      <c r="K85" s="481"/>
      <c r="M85" s="479"/>
      <c r="N85" s="480"/>
      <c r="O85" s="480"/>
      <c r="P85" s="480"/>
      <c r="Q85" s="480"/>
      <c r="R85" s="480"/>
      <c r="S85" s="480"/>
      <c r="T85" s="480"/>
      <c r="U85" s="480"/>
      <c r="V85" s="481"/>
    </row>
    <row r="86" spans="2:22" ht="13.2" customHeight="1" x14ac:dyDescent="0.25">
      <c r="B86" s="479"/>
      <c r="C86" s="480"/>
      <c r="D86" s="480"/>
      <c r="E86" s="480"/>
      <c r="F86" s="480"/>
      <c r="G86" s="480"/>
      <c r="H86" s="480"/>
      <c r="I86" s="480"/>
      <c r="J86" s="480"/>
      <c r="K86" s="481"/>
      <c r="M86" s="479"/>
      <c r="N86" s="480"/>
      <c r="O86" s="480"/>
      <c r="P86" s="480"/>
      <c r="Q86" s="480"/>
      <c r="R86" s="480"/>
      <c r="S86" s="480"/>
      <c r="T86" s="480"/>
      <c r="U86" s="480"/>
      <c r="V86" s="481"/>
    </row>
    <row r="87" spans="2:22" ht="13.2" customHeight="1" x14ac:dyDescent="0.25">
      <c r="B87" s="479"/>
      <c r="C87" s="480"/>
      <c r="D87" s="480"/>
      <c r="E87" s="480"/>
      <c r="F87" s="480"/>
      <c r="G87" s="480"/>
      <c r="H87" s="480"/>
      <c r="I87" s="480"/>
      <c r="J87" s="480"/>
      <c r="K87" s="481"/>
      <c r="M87" s="479"/>
      <c r="N87" s="480"/>
      <c r="O87" s="480"/>
      <c r="P87" s="480"/>
      <c r="Q87" s="480"/>
      <c r="R87" s="480"/>
      <c r="S87" s="480"/>
      <c r="T87" s="480"/>
      <c r="U87" s="480"/>
      <c r="V87" s="481"/>
    </row>
    <row r="88" spans="2:22" ht="13.2" customHeight="1" x14ac:dyDescent="0.25">
      <c r="B88" s="479"/>
      <c r="C88" s="480"/>
      <c r="D88" s="480"/>
      <c r="E88" s="480"/>
      <c r="F88" s="480"/>
      <c r="G88" s="480"/>
      <c r="H88" s="480"/>
      <c r="I88" s="480"/>
      <c r="J88" s="480"/>
      <c r="K88" s="481"/>
      <c r="M88" s="479"/>
      <c r="N88" s="480"/>
      <c r="O88" s="480"/>
      <c r="P88" s="480"/>
      <c r="Q88" s="480"/>
      <c r="R88" s="480"/>
      <c r="S88" s="480"/>
      <c r="T88" s="480"/>
      <c r="U88" s="480"/>
      <c r="V88" s="481"/>
    </row>
    <row r="89" spans="2:22" ht="13.2" customHeight="1" x14ac:dyDescent="0.25">
      <c r="B89" s="479"/>
      <c r="C89" s="480"/>
      <c r="D89" s="480"/>
      <c r="E89" s="480"/>
      <c r="F89" s="480"/>
      <c r="G89" s="480"/>
      <c r="H89" s="480"/>
      <c r="I89" s="480"/>
      <c r="J89" s="480"/>
      <c r="K89" s="481"/>
      <c r="M89" s="479"/>
      <c r="N89" s="480"/>
      <c r="O89" s="480"/>
      <c r="P89" s="480"/>
      <c r="Q89" s="480"/>
      <c r="R89" s="480"/>
      <c r="S89" s="480"/>
      <c r="T89" s="480"/>
      <c r="U89" s="480"/>
      <c r="V89" s="481"/>
    </row>
    <row r="90" spans="2:22" ht="13.2" customHeight="1" x14ac:dyDescent="0.25">
      <c r="B90" s="479"/>
      <c r="C90" s="480"/>
      <c r="D90" s="480"/>
      <c r="E90" s="480"/>
      <c r="F90" s="480"/>
      <c r="G90" s="480"/>
      <c r="H90" s="480"/>
      <c r="I90" s="480"/>
      <c r="J90" s="480"/>
      <c r="K90" s="481"/>
      <c r="M90" s="479"/>
      <c r="N90" s="480"/>
      <c r="O90" s="480"/>
      <c r="P90" s="480"/>
      <c r="Q90" s="480"/>
      <c r="R90" s="480"/>
      <c r="S90" s="480"/>
      <c r="T90" s="480"/>
      <c r="U90" s="480"/>
      <c r="V90" s="481"/>
    </row>
    <row r="91" spans="2:22" ht="13.2" customHeight="1" x14ac:dyDescent="0.25">
      <c r="B91" s="479"/>
      <c r="C91" s="480"/>
      <c r="D91" s="480"/>
      <c r="E91" s="480"/>
      <c r="F91" s="480"/>
      <c r="G91" s="480"/>
      <c r="H91" s="480"/>
      <c r="I91" s="480"/>
      <c r="J91" s="480"/>
      <c r="K91" s="481"/>
      <c r="M91" s="479"/>
      <c r="N91" s="480"/>
      <c r="O91" s="480"/>
      <c r="P91" s="480"/>
      <c r="Q91" s="480"/>
      <c r="R91" s="480"/>
      <c r="S91" s="480"/>
      <c r="T91" s="480"/>
      <c r="U91" s="480"/>
      <c r="V91" s="481"/>
    </row>
    <row r="92" spans="2:22" ht="13.2" customHeight="1" x14ac:dyDescent="0.25">
      <c r="B92" s="479"/>
      <c r="C92" s="480"/>
      <c r="D92" s="480"/>
      <c r="E92" s="480"/>
      <c r="F92" s="480"/>
      <c r="G92" s="480"/>
      <c r="H92" s="480"/>
      <c r="I92" s="480"/>
      <c r="J92" s="480"/>
      <c r="K92" s="481"/>
      <c r="M92" s="479"/>
      <c r="N92" s="480"/>
      <c r="O92" s="480"/>
      <c r="P92" s="480"/>
      <c r="Q92" s="480"/>
      <c r="R92" s="480"/>
      <c r="S92" s="480"/>
      <c r="T92" s="480"/>
      <c r="U92" s="480"/>
      <c r="V92" s="481"/>
    </row>
    <row r="93" spans="2:22" ht="13.2" customHeight="1" x14ac:dyDescent="0.25">
      <c r="B93" s="479"/>
      <c r="C93" s="480"/>
      <c r="D93" s="480"/>
      <c r="E93" s="480"/>
      <c r="F93" s="480"/>
      <c r="G93" s="480"/>
      <c r="H93" s="480"/>
      <c r="I93" s="480"/>
      <c r="J93" s="480"/>
      <c r="K93" s="481"/>
      <c r="M93" s="479"/>
      <c r="N93" s="480"/>
      <c r="O93" s="480"/>
      <c r="P93" s="480"/>
      <c r="Q93" s="480"/>
      <c r="R93" s="480"/>
      <c r="S93" s="480"/>
      <c r="T93" s="480"/>
      <c r="U93" s="480"/>
      <c r="V93" s="481"/>
    </row>
    <row r="94" spans="2:22" ht="13.2" customHeight="1" x14ac:dyDescent="0.25">
      <c r="B94" s="479"/>
      <c r="C94" s="480"/>
      <c r="D94" s="480"/>
      <c r="E94" s="480"/>
      <c r="F94" s="480"/>
      <c r="G94" s="480"/>
      <c r="H94" s="480"/>
      <c r="I94" s="480"/>
      <c r="J94" s="480"/>
      <c r="K94" s="481"/>
      <c r="M94" s="479"/>
      <c r="N94" s="480"/>
      <c r="O94" s="480"/>
      <c r="P94" s="480"/>
      <c r="Q94" s="480"/>
      <c r="R94" s="480"/>
      <c r="S94" s="480"/>
      <c r="T94" s="480"/>
      <c r="U94" s="480"/>
      <c r="V94" s="481"/>
    </row>
    <row r="95" spans="2:22" ht="13.2" customHeight="1" x14ac:dyDescent="0.25">
      <c r="B95" s="479"/>
      <c r="C95" s="480"/>
      <c r="D95" s="480"/>
      <c r="E95" s="480"/>
      <c r="F95" s="480"/>
      <c r="G95" s="480"/>
      <c r="H95" s="480"/>
      <c r="I95" s="480"/>
      <c r="J95" s="480"/>
      <c r="K95" s="481"/>
      <c r="M95" s="479"/>
      <c r="N95" s="480"/>
      <c r="O95" s="480"/>
      <c r="P95" s="480"/>
      <c r="Q95" s="480"/>
      <c r="R95" s="480"/>
      <c r="S95" s="480"/>
      <c r="T95" s="480"/>
      <c r="U95" s="480"/>
      <c r="V95" s="481"/>
    </row>
    <row r="96" spans="2:22" ht="13.2" customHeight="1" x14ac:dyDescent="0.25">
      <c r="B96" s="479"/>
      <c r="C96" s="480"/>
      <c r="D96" s="480"/>
      <c r="E96" s="480"/>
      <c r="F96" s="480"/>
      <c r="G96" s="480"/>
      <c r="H96" s="480"/>
      <c r="I96" s="480"/>
      <c r="J96" s="480"/>
      <c r="K96" s="481"/>
      <c r="M96" s="479"/>
      <c r="N96" s="480"/>
      <c r="O96" s="480"/>
      <c r="P96" s="480"/>
      <c r="Q96" s="480"/>
      <c r="R96" s="480"/>
      <c r="S96" s="480"/>
      <c r="T96" s="480"/>
      <c r="U96" s="480"/>
      <c r="V96" s="481"/>
    </row>
    <row r="97" spans="2:22" ht="13.2" customHeight="1" x14ac:dyDescent="0.25">
      <c r="B97" s="479"/>
      <c r="C97" s="480"/>
      <c r="D97" s="480"/>
      <c r="E97" s="480"/>
      <c r="F97" s="480"/>
      <c r="G97" s="480"/>
      <c r="H97" s="480"/>
      <c r="I97" s="480"/>
      <c r="J97" s="480"/>
      <c r="K97" s="481"/>
      <c r="M97" s="479"/>
      <c r="N97" s="480"/>
      <c r="O97" s="480"/>
      <c r="P97" s="480"/>
      <c r="Q97" s="480"/>
      <c r="R97" s="480"/>
      <c r="S97" s="480"/>
      <c r="T97" s="480"/>
      <c r="U97" s="480"/>
      <c r="V97" s="481"/>
    </row>
    <row r="98" spans="2:22" ht="13.2" customHeight="1" x14ac:dyDescent="0.25">
      <c r="B98" s="479"/>
      <c r="C98" s="480"/>
      <c r="D98" s="480"/>
      <c r="E98" s="480"/>
      <c r="F98" s="480"/>
      <c r="G98" s="480"/>
      <c r="H98" s="480"/>
      <c r="I98" s="480"/>
      <c r="J98" s="480"/>
      <c r="K98" s="481"/>
      <c r="M98" s="479"/>
      <c r="N98" s="480"/>
      <c r="O98" s="480"/>
      <c r="P98" s="480"/>
      <c r="Q98" s="480"/>
      <c r="R98" s="480"/>
      <c r="S98" s="480"/>
      <c r="T98" s="480"/>
      <c r="U98" s="480"/>
      <c r="V98" s="481"/>
    </row>
    <row r="99" spans="2:22" ht="13.2" customHeight="1" x14ac:dyDescent="0.25">
      <c r="B99" s="479"/>
      <c r="C99" s="480"/>
      <c r="D99" s="480"/>
      <c r="E99" s="480"/>
      <c r="F99" s="480"/>
      <c r="G99" s="480"/>
      <c r="H99" s="480"/>
      <c r="I99" s="480"/>
      <c r="J99" s="480"/>
      <c r="K99" s="481"/>
      <c r="M99" s="479"/>
      <c r="N99" s="480"/>
      <c r="O99" s="480"/>
      <c r="P99" s="480"/>
      <c r="Q99" s="480"/>
      <c r="R99" s="480"/>
      <c r="S99" s="480"/>
      <c r="T99" s="480"/>
      <c r="U99" s="480"/>
      <c r="V99" s="481"/>
    </row>
    <row r="100" spans="2:22" ht="13.2" customHeight="1" x14ac:dyDescent="0.25">
      <c r="B100" s="479"/>
      <c r="C100" s="480"/>
      <c r="D100" s="480"/>
      <c r="E100" s="480"/>
      <c r="F100" s="480"/>
      <c r="G100" s="480"/>
      <c r="H100" s="480"/>
      <c r="I100" s="480"/>
      <c r="J100" s="480"/>
      <c r="K100" s="481"/>
      <c r="M100" s="479"/>
      <c r="N100" s="480"/>
      <c r="O100" s="480"/>
      <c r="P100" s="480"/>
      <c r="Q100" s="480"/>
      <c r="R100" s="480"/>
      <c r="S100" s="480"/>
      <c r="T100" s="480"/>
      <c r="U100" s="480"/>
      <c r="V100" s="481"/>
    </row>
    <row r="101" spans="2:22" ht="13.2" customHeight="1" x14ac:dyDescent="0.25">
      <c r="B101" s="479"/>
      <c r="C101" s="480"/>
      <c r="D101" s="480"/>
      <c r="E101" s="480"/>
      <c r="F101" s="480"/>
      <c r="G101" s="480"/>
      <c r="H101" s="480"/>
      <c r="I101" s="480"/>
      <c r="J101" s="480"/>
      <c r="K101" s="481"/>
      <c r="M101" s="479"/>
      <c r="N101" s="480"/>
      <c r="O101" s="480"/>
      <c r="P101" s="480"/>
      <c r="Q101" s="480"/>
      <c r="R101" s="480"/>
      <c r="S101" s="480"/>
      <c r="T101" s="480"/>
      <c r="U101" s="480"/>
      <c r="V101" s="481"/>
    </row>
    <row r="102" spans="2:22" ht="13.95" customHeight="1" thickBot="1" x14ac:dyDescent="0.3">
      <c r="B102" s="482"/>
      <c r="C102" s="483"/>
      <c r="D102" s="483"/>
      <c r="E102" s="483"/>
      <c r="F102" s="483"/>
      <c r="G102" s="483"/>
      <c r="H102" s="483"/>
      <c r="I102" s="483"/>
      <c r="J102" s="483"/>
      <c r="K102" s="484"/>
      <c r="M102" s="482"/>
      <c r="N102" s="483"/>
      <c r="O102" s="483"/>
      <c r="P102" s="483"/>
      <c r="Q102" s="483"/>
      <c r="R102" s="483"/>
      <c r="S102" s="483"/>
      <c r="T102" s="483"/>
      <c r="U102" s="483"/>
      <c r="V102" s="484"/>
    </row>
  </sheetData>
  <mergeCells count="13">
    <mergeCell ref="M8:V30"/>
    <mergeCell ref="B32:K54"/>
    <mergeCell ref="B8:K30"/>
    <mergeCell ref="B2:F2"/>
    <mergeCell ref="B3:G3"/>
    <mergeCell ref="B4:F4"/>
    <mergeCell ref="M32:V54"/>
    <mergeCell ref="B6:F6"/>
    <mergeCell ref="B56:K78"/>
    <mergeCell ref="B79:K79"/>
    <mergeCell ref="M56:V78"/>
    <mergeCell ref="B80:K102"/>
    <mergeCell ref="M80:V102"/>
  </mergeCells>
  <hyperlinks>
    <hyperlink ref="B2" location="'Full method'!A1" display="Link to Full method spreadsheet" xr:uid="{550D5F19-7980-4A89-A184-9A49F64819D7}"/>
    <hyperlink ref="B3" location="'Full method (Multi-stem)'!A1" display="Link to Full method (Multi-stem) spreadsheet" xr:uid="{95923C3E-C6DB-487F-A06A-030E48C3B7FB}"/>
    <hyperlink ref="B4:F4" location="'Quick method'!A1" display="Link to Quick method spreadsheet" xr:uid="{9BAC7893-22A5-4D07-ACF5-9AD581289631}"/>
    <hyperlink ref="B5:E5" location="Project!A1" display="Link to Project spreadsheet" xr:uid="{8B1E4DA2-649C-4255-8375-919445012F1A}"/>
    <hyperlink ref="B5:F5" location="'Full method Project'!A1" display="Link to Full Method Project spreadsheet" xr:uid="{26B48AB0-6A63-4546-A43F-1309C82362F6}"/>
    <hyperlink ref="B6:F6" location="'Quick method Project'!A1" display="Link to Quick Method Project spreadsheet" xr:uid="{83981981-0396-4B54-9F3D-92E0260D7413}"/>
  </hyperlinks>
  <pageMargins left="0.7" right="0.7" top="0.75" bottom="0.75" header="0.3" footer="0.3"/>
  <pageSetup paperSize="9"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2B32D-F7CF-4A9E-82CB-2A526ACA6B51}">
  <dimension ref="B1:N86"/>
  <sheetViews>
    <sheetView showGridLines="0" topLeftCell="A29" zoomScale="85" zoomScaleNormal="85" workbookViewId="0">
      <selection activeCell="E30" sqref="E30"/>
    </sheetView>
  </sheetViews>
  <sheetFormatPr defaultRowHeight="13.2" x14ac:dyDescent="0.25"/>
  <cols>
    <col min="1" max="1" width="5.6640625" customWidth="1"/>
    <col min="2" max="2" width="10.33203125" customWidth="1"/>
    <col min="3" max="3" width="60.88671875" style="127" customWidth="1"/>
    <col min="4" max="4" width="3.33203125" style="128" customWidth="1"/>
    <col min="5" max="5" width="14.33203125" style="128" customWidth="1"/>
    <col min="6" max="6" width="11" style="128" customWidth="1"/>
    <col min="7" max="7" width="2.5546875" style="128" customWidth="1"/>
    <col min="8" max="8" width="2" style="128" customWidth="1"/>
    <col min="9" max="9" width="20.44140625" style="128" customWidth="1"/>
    <col min="10" max="10" width="2" style="128" customWidth="1"/>
    <col min="11" max="11" width="1.6640625" style="128" customWidth="1"/>
    <col min="12" max="12" width="102.88671875" style="128" customWidth="1"/>
    <col min="13" max="13" width="2.33203125" style="128" customWidth="1"/>
    <col min="14" max="14" width="8.88671875" style="128"/>
  </cols>
  <sheetData>
    <row r="1" spans="2:13" ht="51" customHeight="1" x14ac:dyDescent="0.25">
      <c r="B1" s="494" t="s">
        <v>76</v>
      </c>
      <c r="C1" s="494"/>
      <c r="D1" s="494"/>
      <c r="E1" s="494"/>
      <c r="F1" s="494"/>
      <c r="G1" s="494"/>
      <c r="H1" s="494"/>
      <c r="I1" s="494"/>
      <c r="J1" s="494"/>
      <c r="K1" s="494"/>
      <c r="L1" s="494"/>
      <c r="M1" s="494"/>
    </row>
    <row r="2" spans="2:13" ht="28.95" customHeight="1" x14ac:dyDescent="0.25">
      <c r="B2" s="522" t="s">
        <v>77</v>
      </c>
      <c r="C2" s="522"/>
      <c r="D2" s="522"/>
      <c r="E2" s="522"/>
      <c r="F2" s="522"/>
      <c r="G2" s="522"/>
      <c r="H2" s="522"/>
      <c r="I2" s="522"/>
      <c r="J2" s="522"/>
      <c r="K2" s="522"/>
      <c r="L2" s="522"/>
      <c r="M2" s="522"/>
    </row>
    <row r="3" spans="2:13" ht="19.2" customHeight="1" x14ac:dyDescent="0.25">
      <c r="B3" s="117"/>
      <c r="C3" s="118"/>
      <c r="D3" s="129"/>
      <c r="E3" s="129"/>
      <c r="F3" s="129"/>
      <c r="G3" s="129"/>
      <c r="H3" s="129"/>
      <c r="I3" s="129"/>
      <c r="J3" s="129"/>
      <c r="K3" s="129"/>
      <c r="L3" s="129"/>
      <c r="M3" s="129"/>
    </row>
    <row r="4" spans="2:13" ht="23.4" customHeight="1" x14ac:dyDescent="0.3">
      <c r="B4" s="165" t="s">
        <v>24</v>
      </c>
      <c r="C4" s="166"/>
      <c r="D4" s="167"/>
      <c r="E4" s="37"/>
      <c r="F4" s="7" t="s">
        <v>25</v>
      </c>
      <c r="G4" s="437"/>
      <c r="H4" s="437"/>
      <c r="I4" s="437"/>
      <c r="J4" s="437"/>
      <c r="K4" s="437"/>
      <c r="L4" s="437"/>
      <c r="M4" s="129"/>
    </row>
    <row r="5" spans="2:13" ht="27" customHeight="1" x14ac:dyDescent="0.3">
      <c r="B5" s="243" t="s">
        <v>78</v>
      </c>
      <c r="C5" s="166"/>
      <c r="D5" s="167"/>
      <c r="E5" s="37"/>
      <c r="F5" s="37"/>
      <c r="G5" s="118"/>
      <c r="H5" s="118"/>
      <c r="I5" s="118"/>
      <c r="J5" s="118"/>
      <c r="K5" s="118"/>
      <c r="L5" s="118"/>
      <c r="M5" s="129"/>
    </row>
    <row r="6" spans="2:13" ht="25.2" customHeight="1" x14ac:dyDescent="0.3">
      <c r="B6" s="243" t="s">
        <v>79</v>
      </c>
      <c r="C6" s="166"/>
      <c r="D6" s="167"/>
      <c r="E6" s="37"/>
      <c r="F6" s="7" t="s">
        <v>28</v>
      </c>
      <c r="G6" s="438"/>
      <c r="H6" s="438"/>
      <c r="I6" s="438"/>
      <c r="J6" s="438"/>
      <c r="K6" s="438"/>
      <c r="L6" s="438"/>
      <c r="M6" s="129"/>
    </row>
    <row r="7" spans="2:13" ht="26.4" customHeight="1" x14ac:dyDescent="0.3">
      <c r="B7" s="372"/>
      <c r="C7" s="4"/>
      <c r="D7" s="36"/>
      <c r="E7" s="268"/>
      <c r="F7" s="37"/>
      <c r="G7" s="119"/>
      <c r="H7" s="119"/>
      <c r="I7" s="119"/>
      <c r="J7" s="119"/>
      <c r="K7" s="119"/>
      <c r="L7" s="118"/>
      <c r="M7" s="129"/>
    </row>
    <row r="8" spans="2:13" ht="25.95" customHeight="1" x14ac:dyDescent="0.3">
      <c r="C8"/>
      <c r="D8" s="36"/>
      <c r="E8" s="447" t="s">
        <v>29</v>
      </c>
      <c r="F8" s="447"/>
      <c r="G8" s="438"/>
      <c r="H8" s="438"/>
      <c r="I8" s="438"/>
      <c r="J8" s="438"/>
      <c r="K8" s="438"/>
      <c r="L8" s="438"/>
      <c r="M8" s="129"/>
    </row>
    <row r="9" spans="2:13" ht="25.95" customHeight="1" x14ac:dyDescent="0.3">
      <c r="B9" s="124"/>
      <c r="C9"/>
      <c r="D9" s="129"/>
      <c r="E9" s="82"/>
      <c r="F9" s="37"/>
      <c r="G9" s="118"/>
      <c r="H9" s="118"/>
      <c r="I9" s="118"/>
      <c r="J9" s="118"/>
      <c r="K9" s="118"/>
      <c r="L9" s="118"/>
      <c r="M9" s="129"/>
    </row>
    <row r="10" spans="2:13" ht="28.2" customHeight="1" x14ac:dyDescent="0.25">
      <c r="C10"/>
      <c r="D10" s="129"/>
      <c r="E10" s="130"/>
      <c r="F10" s="7" t="s">
        <v>30</v>
      </c>
      <c r="G10" s="438"/>
      <c r="H10" s="438"/>
      <c r="I10" s="438"/>
      <c r="J10" s="438"/>
      <c r="K10" s="438"/>
      <c r="L10" s="438"/>
      <c r="M10" s="129"/>
    </row>
    <row r="11" spans="2:13" ht="24.6" customHeight="1" x14ac:dyDescent="0.3">
      <c r="B11" s="117"/>
      <c r="C11" s="118"/>
      <c r="D11" s="129"/>
      <c r="E11" s="82"/>
      <c r="F11" s="37"/>
      <c r="G11" s="118"/>
      <c r="H11" s="118"/>
      <c r="I11" s="118"/>
      <c r="J11" s="118"/>
      <c r="K11" s="118"/>
      <c r="L11" s="118"/>
      <c r="M11" s="129"/>
    </row>
    <row r="12" spans="2:13" ht="26.4" customHeight="1" x14ac:dyDescent="0.25">
      <c r="B12" s="117"/>
      <c r="C12" s="118"/>
      <c r="D12" s="129"/>
      <c r="E12" s="82"/>
      <c r="F12" s="7" t="s">
        <v>31</v>
      </c>
      <c r="G12" s="438"/>
      <c r="H12" s="438"/>
      <c r="I12" s="438"/>
      <c r="J12" s="438"/>
      <c r="K12" s="438"/>
      <c r="L12" s="438"/>
      <c r="M12" s="129"/>
    </row>
    <row r="13" spans="2:13" ht="20.399999999999999" customHeight="1" thickBot="1" x14ac:dyDescent="0.3">
      <c r="B13" s="117"/>
      <c r="C13" s="118"/>
      <c r="D13" s="129"/>
      <c r="E13" s="129"/>
      <c r="F13" s="129"/>
      <c r="G13" s="129"/>
      <c r="H13" s="129"/>
      <c r="I13" s="129"/>
      <c r="J13" s="129"/>
      <c r="K13" s="129"/>
      <c r="L13" s="129"/>
      <c r="M13" s="129"/>
    </row>
    <row r="14" spans="2:13" ht="33.6" customHeight="1" thickTop="1" thickBot="1" x14ac:dyDescent="0.3">
      <c r="B14" s="168"/>
      <c r="C14" s="523" t="s">
        <v>32</v>
      </c>
      <c r="D14" s="524"/>
      <c r="E14" s="526" t="s">
        <v>33</v>
      </c>
      <c r="F14" s="527"/>
      <c r="G14" s="527"/>
      <c r="H14" s="498" t="s">
        <v>34</v>
      </c>
      <c r="I14" s="498"/>
      <c r="J14" s="498"/>
      <c r="K14" s="498" t="s">
        <v>35</v>
      </c>
      <c r="L14" s="498"/>
      <c r="M14" s="498"/>
    </row>
    <row r="15" spans="2:13" ht="33.6" customHeight="1" thickTop="1" thickBot="1" x14ac:dyDescent="0.3">
      <c r="B15" s="501"/>
      <c r="C15" s="235" t="s">
        <v>36</v>
      </c>
      <c r="D15" s="131"/>
      <c r="E15" s="132"/>
      <c r="F15" s="132"/>
      <c r="G15" s="131"/>
      <c r="H15" s="131"/>
      <c r="I15" s="133"/>
      <c r="J15" s="134"/>
      <c r="K15" s="134"/>
      <c r="L15" s="134"/>
      <c r="M15" s="134"/>
    </row>
    <row r="16" spans="2:13" ht="25.2" customHeight="1" thickTop="1" thickBot="1" x14ac:dyDescent="0.3">
      <c r="B16" s="502"/>
      <c r="C16" s="38" t="s">
        <v>80</v>
      </c>
      <c r="D16" s="135"/>
      <c r="E16" s="499"/>
      <c r="F16" s="500"/>
      <c r="G16" s="136"/>
      <c r="H16" s="137"/>
      <c r="I16" s="138"/>
      <c r="J16" s="139"/>
      <c r="K16" s="518"/>
      <c r="L16" s="518"/>
      <c r="M16" s="518"/>
    </row>
    <row r="17" spans="2:13" ht="25.2" customHeight="1" thickTop="1" thickBot="1" x14ac:dyDescent="0.3">
      <c r="B17" s="502"/>
      <c r="C17" s="38" t="s">
        <v>81</v>
      </c>
      <c r="D17" s="135"/>
      <c r="E17" s="499"/>
      <c r="F17" s="500"/>
      <c r="G17" s="136"/>
      <c r="H17" s="137"/>
      <c r="I17" s="138"/>
      <c r="J17" s="139"/>
      <c r="K17" s="518"/>
      <c r="L17" s="518"/>
      <c r="M17" s="518"/>
    </row>
    <row r="18" spans="2:13" ht="25.2" customHeight="1" thickTop="1" thickBot="1" x14ac:dyDescent="0.3">
      <c r="B18" s="502"/>
      <c r="C18" s="38" t="s">
        <v>82</v>
      </c>
      <c r="D18" s="135"/>
      <c r="E18" s="499"/>
      <c r="F18" s="500"/>
      <c r="G18" s="136"/>
      <c r="H18" s="137"/>
      <c r="I18" s="138"/>
      <c r="J18" s="139"/>
      <c r="K18" s="518"/>
      <c r="L18" s="518"/>
      <c r="M18" s="518"/>
    </row>
    <row r="19" spans="2:13" ht="25.2" customHeight="1" thickTop="1" thickBot="1" x14ac:dyDescent="0.3">
      <c r="B19" s="502"/>
      <c r="C19" s="38" t="s">
        <v>83</v>
      </c>
      <c r="D19" s="135"/>
      <c r="E19" s="499"/>
      <c r="F19" s="500"/>
      <c r="G19" s="136"/>
      <c r="H19" s="137"/>
      <c r="I19" s="138"/>
      <c r="J19" s="139"/>
      <c r="K19" s="518"/>
      <c r="L19" s="518"/>
      <c r="M19" s="518"/>
    </row>
    <row r="20" spans="2:13" ht="25.2" customHeight="1" thickTop="1" thickBot="1" x14ac:dyDescent="0.3">
      <c r="B20" s="502"/>
      <c r="C20" s="38" t="s">
        <v>84</v>
      </c>
      <c r="D20" s="135"/>
      <c r="E20" s="499"/>
      <c r="F20" s="500"/>
      <c r="G20" s="136"/>
      <c r="H20" s="137"/>
      <c r="I20" s="138"/>
      <c r="J20" s="139"/>
      <c r="K20" s="518"/>
      <c r="L20" s="518"/>
      <c r="M20" s="518"/>
    </row>
    <row r="21" spans="2:13" ht="25.2" customHeight="1" thickTop="1" thickBot="1" x14ac:dyDescent="0.3">
      <c r="B21" s="502"/>
      <c r="C21" s="38" t="s">
        <v>85</v>
      </c>
      <c r="D21" s="135"/>
      <c r="E21" s="499"/>
      <c r="F21" s="500"/>
      <c r="G21" s="136"/>
      <c r="H21" s="137"/>
      <c r="I21" s="138"/>
      <c r="J21" s="139"/>
      <c r="K21" s="518"/>
      <c r="L21" s="518"/>
      <c r="M21" s="518"/>
    </row>
    <row r="22" spans="2:13" ht="25.2" customHeight="1" thickTop="1" thickBot="1" x14ac:dyDescent="0.3">
      <c r="B22" s="502"/>
      <c r="C22" s="38" t="s">
        <v>86</v>
      </c>
      <c r="D22" s="135"/>
      <c r="E22" s="499"/>
      <c r="F22" s="500"/>
      <c r="G22" s="136"/>
      <c r="H22" s="137"/>
      <c r="I22" s="138"/>
      <c r="J22" s="139"/>
      <c r="K22" s="518"/>
      <c r="L22" s="518"/>
      <c r="M22" s="518"/>
    </row>
    <row r="23" spans="2:13" ht="25.2" customHeight="1" thickTop="1" thickBot="1" x14ac:dyDescent="0.3">
      <c r="B23" s="502"/>
      <c r="C23" s="38" t="s">
        <v>87</v>
      </c>
      <c r="D23" s="135"/>
      <c r="E23" s="499"/>
      <c r="F23" s="500"/>
      <c r="G23" s="136"/>
      <c r="H23" s="137"/>
      <c r="I23" s="138"/>
      <c r="J23" s="139"/>
      <c r="K23" s="518"/>
      <c r="L23" s="518"/>
      <c r="M23" s="518"/>
    </row>
    <row r="24" spans="2:13" ht="25.2" customHeight="1" thickTop="1" thickBot="1" x14ac:dyDescent="0.3">
      <c r="B24" s="502"/>
      <c r="C24" s="38" t="s">
        <v>88</v>
      </c>
      <c r="D24" s="135"/>
      <c r="E24" s="499"/>
      <c r="F24" s="500"/>
      <c r="G24" s="136"/>
      <c r="H24" s="137"/>
      <c r="I24" s="138"/>
      <c r="J24" s="139"/>
      <c r="K24" s="518"/>
      <c r="L24" s="518"/>
      <c r="M24" s="518"/>
    </row>
    <row r="25" spans="2:13" ht="25.2" customHeight="1" thickTop="1" thickBot="1" x14ac:dyDescent="0.3">
      <c r="B25" s="502"/>
      <c r="C25" s="38" t="s">
        <v>89</v>
      </c>
      <c r="D25" s="135"/>
      <c r="E25" s="499"/>
      <c r="F25" s="500"/>
      <c r="G25" s="136"/>
      <c r="H25" s="137"/>
      <c r="I25" s="138"/>
      <c r="J25" s="139"/>
      <c r="K25" s="518"/>
      <c r="L25" s="518"/>
      <c r="M25" s="518"/>
    </row>
    <row r="26" spans="2:13" ht="13.2" customHeight="1" thickTop="1" x14ac:dyDescent="0.25">
      <c r="B26" s="502"/>
      <c r="C26" s="125"/>
      <c r="D26" s="135"/>
      <c r="E26" s="140"/>
      <c r="F26" s="136"/>
      <c r="G26" s="136"/>
      <c r="H26" s="137"/>
      <c r="I26" s="138"/>
      <c r="J26" s="139"/>
      <c r="K26" s="139"/>
      <c r="L26" s="82"/>
      <c r="M26" s="139"/>
    </row>
    <row r="27" spans="2:13" ht="27.6" customHeight="1" x14ac:dyDescent="0.25">
      <c r="B27" s="502"/>
      <c r="C27" s="38" t="s">
        <v>90</v>
      </c>
      <c r="D27" s="136"/>
      <c r="E27" s="141"/>
      <c r="F27" s="136"/>
      <c r="G27" s="136"/>
      <c r="H27" s="525">
        <f>SQRT(E16^2+E17^2+E18^2+E19^2+E20^2+E21^2+E22^2+E23^2+E24^2+E25^2)</f>
        <v>0</v>
      </c>
      <c r="I27" s="525"/>
      <c r="J27" s="170"/>
      <c r="K27" s="139"/>
      <c r="L27" s="82"/>
      <c r="M27" s="139"/>
    </row>
    <row r="28" spans="2:13" ht="15" customHeight="1" x14ac:dyDescent="0.25">
      <c r="B28" s="502"/>
      <c r="C28" s="38"/>
      <c r="D28" s="136"/>
      <c r="E28" s="136"/>
      <c r="F28" s="136"/>
      <c r="G28" s="136"/>
      <c r="H28" s="137"/>
      <c r="I28" s="138"/>
      <c r="J28" s="139"/>
      <c r="K28" s="139"/>
      <c r="L28" s="82"/>
      <c r="M28" s="139"/>
    </row>
    <row r="29" spans="2:13" ht="28.95" customHeight="1" x14ac:dyDescent="0.25">
      <c r="B29" s="502"/>
      <c r="C29" s="38" t="s">
        <v>91</v>
      </c>
      <c r="D29" s="136"/>
      <c r="E29" s="464">
        <v>23.56</v>
      </c>
      <c r="F29" s="464"/>
      <c r="G29" s="136"/>
      <c r="H29" s="137"/>
      <c r="I29" s="138"/>
      <c r="J29" s="139"/>
      <c r="K29" s="139"/>
      <c r="L29" s="119"/>
      <c r="M29" s="139"/>
    </row>
    <row r="30" spans="2:13" ht="28.2" customHeight="1" x14ac:dyDescent="0.25">
      <c r="B30" s="502"/>
      <c r="C30" s="126" t="s">
        <v>39</v>
      </c>
      <c r="D30" s="136"/>
      <c r="E30" s="142"/>
      <c r="F30" s="142"/>
      <c r="G30" s="136"/>
      <c r="H30" s="137"/>
      <c r="I30" s="138"/>
      <c r="J30" s="139"/>
      <c r="K30" s="139"/>
      <c r="L30" s="119"/>
      <c r="M30" s="139"/>
    </row>
    <row r="31" spans="2:13" ht="10.199999999999999" customHeight="1" thickBot="1" x14ac:dyDescent="0.3">
      <c r="B31" s="502"/>
      <c r="C31" s="121"/>
      <c r="D31" s="136"/>
      <c r="E31" s="143"/>
      <c r="F31" s="143"/>
      <c r="G31" s="136"/>
      <c r="H31" s="137"/>
      <c r="I31" s="138"/>
      <c r="J31" s="139"/>
      <c r="K31" s="139"/>
      <c r="L31" s="82"/>
      <c r="M31" s="139"/>
    </row>
    <row r="32" spans="2:13" ht="15.6" customHeight="1" thickTop="1" x14ac:dyDescent="0.25">
      <c r="B32" s="502"/>
      <c r="C32" s="188"/>
      <c r="D32" s="189"/>
      <c r="E32" s="189"/>
      <c r="F32" s="189"/>
      <c r="G32" s="189"/>
      <c r="H32" s="190"/>
      <c r="I32" s="190"/>
      <c r="J32" s="191"/>
      <c r="K32" s="191"/>
      <c r="L32" s="192"/>
      <c r="M32" s="191"/>
    </row>
    <row r="33" spans="2:13" ht="22.2" x14ac:dyDescent="0.3">
      <c r="B33" s="502"/>
      <c r="C33" s="235" t="s">
        <v>40</v>
      </c>
      <c r="D33" s="76"/>
      <c r="E33" s="76"/>
      <c r="F33" s="76"/>
      <c r="G33" s="76"/>
      <c r="H33" s="517">
        <f>(((H27/2)^2)*PI())*E29</f>
        <v>0</v>
      </c>
      <c r="I33" s="517"/>
      <c r="J33" s="139"/>
      <c r="K33" s="139"/>
      <c r="L33" s="120"/>
      <c r="M33" s="139"/>
    </row>
    <row r="34" spans="2:13" ht="14.4" customHeight="1" thickBot="1" x14ac:dyDescent="0.3">
      <c r="B34" s="503"/>
      <c r="C34" s="171"/>
      <c r="D34" s="78"/>
      <c r="E34" s="78"/>
      <c r="F34" s="78"/>
      <c r="G34" s="78"/>
      <c r="H34" s="172"/>
      <c r="I34" s="173"/>
      <c r="J34" s="174"/>
      <c r="K34" s="174"/>
      <c r="L34" s="92"/>
      <c r="M34" s="174"/>
    </row>
    <row r="35" spans="2:13" ht="33.6" customHeight="1" thickTop="1" x14ac:dyDescent="0.25">
      <c r="B35" s="519"/>
      <c r="C35" s="235" t="s">
        <v>41</v>
      </c>
      <c r="D35" s="76"/>
      <c r="E35" s="76"/>
      <c r="F35" s="76"/>
      <c r="G35" s="76"/>
      <c r="H35" s="137"/>
      <c r="I35" s="144"/>
      <c r="J35" s="139"/>
      <c r="K35" s="139"/>
      <c r="L35" s="82"/>
      <c r="M35" s="139"/>
    </row>
    <row r="36" spans="2:13" ht="30.6" customHeight="1" x14ac:dyDescent="0.25">
      <c r="B36" s="520"/>
      <c r="C36" s="38" t="s">
        <v>92</v>
      </c>
      <c r="D36" s="76"/>
      <c r="E36" s="454">
        <v>150</v>
      </c>
      <c r="F36" s="454"/>
      <c r="G36" s="76"/>
      <c r="H36" s="137"/>
      <c r="I36" s="144"/>
      <c r="J36" s="139"/>
      <c r="K36" s="518"/>
      <c r="L36" s="518"/>
      <c r="M36" s="518"/>
    </row>
    <row r="37" spans="2:13" ht="25.2" customHeight="1" x14ac:dyDescent="0.25">
      <c r="B37" s="520"/>
      <c r="C37" s="126" t="s">
        <v>43</v>
      </c>
      <c r="D37" s="76"/>
      <c r="E37" s="81"/>
      <c r="F37" s="81"/>
      <c r="G37" s="76"/>
      <c r="H37" s="137"/>
      <c r="I37" s="144"/>
      <c r="J37" s="139"/>
      <c r="K37" s="518"/>
      <c r="L37" s="518"/>
      <c r="M37" s="518"/>
    </row>
    <row r="38" spans="2:13" ht="17.399999999999999" customHeight="1" thickBot="1" x14ac:dyDescent="0.3">
      <c r="B38" s="520"/>
      <c r="C38" s="171"/>
      <c r="D38" s="78"/>
      <c r="E38" s="80"/>
      <c r="F38" s="78"/>
      <c r="G38" s="78"/>
      <c r="H38" s="172"/>
      <c r="I38" s="173"/>
      <c r="J38" s="174"/>
      <c r="K38" s="174"/>
      <c r="L38" s="92"/>
      <c r="M38" s="174"/>
    </row>
    <row r="39" spans="2:13" ht="25.95" customHeight="1" thickTop="1" x14ac:dyDescent="0.25">
      <c r="B39" s="520"/>
      <c r="C39" s="235" t="s">
        <v>44</v>
      </c>
      <c r="D39" s="76"/>
      <c r="E39" s="76"/>
      <c r="F39" s="76"/>
      <c r="G39" s="76"/>
      <c r="H39" s="137"/>
      <c r="I39" s="144"/>
      <c r="J39" s="139"/>
      <c r="K39" s="139"/>
      <c r="L39" s="82"/>
      <c r="M39" s="139"/>
    </row>
    <row r="40" spans="2:13" ht="30" customHeight="1" x14ac:dyDescent="0.25">
      <c r="B40" s="520"/>
      <c r="C40" s="38" t="s">
        <v>93</v>
      </c>
      <c r="D40" s="76"/>
      <c r="E40" s="454">
        <v>100</v>
      </c>
      <c r="F40" s="454"/>
      <c r="G40" s="76"/>
      <c r="H40" s="137"/>
      <c r="I40" s="144"/>
      <c r="J40" s="139"/>
      <c r="K40" s="518"/>
      <c r="L40" s="518"/>
      <c r="M40" s="518"/>
    </row>
    <row r="41" spans="2:13" ht="150" customHeight="1" x14ac:dyDescent="0.25">
      <c r="B41" s="520"/>
      <c r="C41" s="38"/>
      <c r="D41" s="76"/>
      <c r="E41" s="81"/>
      <c r="F41" s="81"/>
      <c r="G41" s="76"/>
      <c r="H41" s="137"/>
      <c r="I41" s="144"/>
      <c r="J41" s="139"/>
      <c r="K41" s="518"/>
      <c r="L41" s="518"/>
      <c r="M41" s="518"/>
    </row>
    <row r="42" spans="2:13" ht="16.95" customHeight="1" thickBot="1" x14ac:dyDescent="0.35">
      <c r="B42" s="520"/>
      <c r="C42" s="185"/>
      <c r="D42" s="179"/>
      <c r="E42" s="186"/>
      <c r="F42" s="186"/>
      <c r="G42" s="92"/>
      <c r="H42" s="174"/>
      <c r="I42" s="187"/>
      <c r="J42" s="174"/>
      <c r="K42" s="174"/>
      <c r="L42" s="179"/>
      <c r="M42" s="174"/>
    </row>
    <row r="43" spans="2:13" ht="37.200000000000003" customHeight="1" thickTop="1" x14ac:dyDescent="0.25">
      <c r="B43" s="520"/>
      <c r="C43" s="235" t="s">
        <v>46</v>
      </c>
      <c r="D43" s="76"/>
      <c r="E43" s="76"/>
      <c r="F43" s="76"/>
      <c r="G43" s="76"/>
      <c r="H43" s="137"/>
      <c r="I43" s="144"/>
      <c r="J43" s="139"/>
      <c r="K43" s="139"/>
      <c r="L43" s="82"/>
      <c r="M43" s="139"/>
    </row>
    <row r="44" spans="2:13" ht="27" customHeight="1" x14ac:dyDescent="0.25">
      <c r="B44" s="520"/>
      <c r="C44" s="38" t="s">
        <v>94</v>
      </c>
      <c r="D44" s="76"/>
      <c r="E44" s="454">
        <v>0</v>
      </c>
      <c r="F44" s="454"/>
      <c r="G44" s="76"/>
      <c r="H44" s="137"/>
      <c r="I44" s="139"/>
      <c r="J44" s="139"/>
      <c r="K44" s="518"/>
      <c r="L44" s="518"/>
      <c r="M44" s="518"/>
    </row>
    <row r="45" spans="2:13" ht="150" customHeight="1" x14ac:dyDescent="0.25">
      <c r="B45" s="520"/>
      <c r="C45" s="38"/>
      <c r="D45" s="76"/>
      <c r="E45" s="81"/>
      <c r="F45" s="81"/>
      <c r="G45" s="76"/>
      <c r="H45" s="137"/>
      <c r="I45" s="139"/>
      <c r="J45" s="139"/>
      <c r="K45" s="518"/>
      <c r="L45" s="518"/>
      <c r="M45" s="518"/>
    </row>
    <row r="46" spans="2:13" ht="13.2" customHeight="1" x14ac:dyDescent="0.25">
      <c r="B46" s="520"/>
      <c r="C46" s="13"/>
      <c r="D46" s="82"/>
      <c r="E46" s="82"/>
      <c r="F46" s="82"/>
      <c r="G46" s="82"/>
      <c r="H46" s="139"/>
      <c r="I46" s="139"/>
      <c r="J46" s="139"/>
      <c r="K46" s="139"/>
      <c r="L46" s="82"/>
      <c r="M46" s="139"/>
    </row>
    <row r="47" spans="2:13" ht="27.6" customHeight="1" x14ac:dyDescent="0.25">
      <c r="B47" s="520"/>
      <c r="C47" s="13" t="s">
        <v>95</v>
      </c>
      <c r="D47" s="82"/>
      <c r="E47" s="454">
        <v>0</v>
      </c>
      <c r="F47" s="454"/>
      <c r="G47" s="82"/>
      <c r="H47" s="139"/>
      <c r="I47" s="145"/>
      <c r="J47" s="139"/>
      <c r="K47" s="518"/>
      <c r="L47" s="518"/>
      <c r="M47" s="518"/>
    </row>
    <row r="48" spans="2:13" ht="150" customHeight="1" x14ac:dyDescent="0.25">
      <c r="B48" s="520"/>
      <c r="C48" s="13"/>
      <c r="D48" s="82"/>
      <c r="E48" s="81"/>
      <c r="F48" s="81"/>
      <c r="G48" s="82"/>
      <c r="H48" s="139"/>
      <c r="I48" s="145"/>
      <c r="J48" s="139"/>
      <c r="K48" s="518"/>
      <c r="L48" s="518"/>
      <c r="M48" s="518"/>
    </row>
    <row r="49" spans="2:13" ht="13.2" customHeight="1" x14ac:dyDescent="0.3">
      <c r="B49" s="520"/>
      <c r="C49" s="37"/>
      <c r="D49" s="82"/>
      <c r="E49" s="79"/>
      <c r="F49" s="79"/>
      <c r="G49" s="82"/>
      <c r="H49" s="139"/>
      <c r="I49" s="145"/>
      <c r="J49" s="139"/>
      <c r="K49" s="139"/>
      <c r="L49" s="13"/>
      <c r="M49" s="139"/>
    </row>
    <row r="50" spans="2:13" ht="30.6" customHeight="1" x14ac:dyDescent="0.3">
      <c r="B50" s="520"/>
      <c r="C50" s="37" t="s">
        <v>49</v>
      </c>
      <c r="D50" s="82"/>
      <c r="E50" s="79"/>
      <c r="F50" s="79"/>
      <c r="G50" s="82"/>
      <c r="H50" s="529">
        <f xml:space="preserve"> 100+E47+E44</f>
        <v>100</v>
      </c>
      <c r="I50" s="529"/>
      <c r="J50" s="139"/>
      <c r="K50" s="139"/>
      <c r="L50" s="13"/>
      <c r="M50" s="139"/>
    </row>
    <row r="51" spans="2:13" ht="15" customHeight="1" thickBot="1" x14ac:dyDescent="0.35">
      <c r="B51" s="520"/>
      <c r="C51" s="183"/>
      <c r="D51" s="92"/>
      <c r="E51" s="105"/>
      <c r="F51" s="92"/>
      <c r="G51" s="92"/>
      <c r="H51" s="174"/>
      <c r="I51" s="184"/>
      <c r="J51" s="174"/>
      <c r="K51" s="174"/>
      <c r="L51" s="92"/>
      <c r="M51" s="174"/>
    </row>
    <row r="52" spans="2:13" ht="15" customHeight="1" thickTop="1" x14ac:dyDescent="0.3">
      <c r="B52" s="520"/>
      <c r="C52" s="123"/>
      <c r="D52" s="82"/>
      <c r="E52" s="83"/>
      <c r="F52" s="82"/>
      <c r="G52" s="82"/>
      <c r="H52" s="139"/>
      <c r="I52" s="146"/>
      <c r="J52" s="139"/>
      <c r="K52" s="139"/>
      <c r="L52" s="82"/>
      <c r="M52" s="139"/>
    </row>
    <row r="53" spans="2:13" ht="33.6" customHeight="1" x14ac:dyDescent="0.25">
      <c r="B53" s="520"/>
      <c r="C53" s="236" t="s">
        <v>50</v>
      </c>
      <c r="D53" s="82"/>
      <c r="E53" s="84"/>
      <c r="F53" s="13"/>
      <c r="G53" s="82"/>
      <c r="H53" s="528">
        <f>H33*(E36/100)*(E40/100)*(H50/100)</f>
        <v>0</v>
      </c>
      <c r="I53" s="528"/>
      <c r="J53" s="139"/>
      <c r="K53" s="139"/>
      <c r="L53" s="82"/>
      <c r="M53" s="139"/>
    </row>
    <row r="54" spans="2:13" ht="16.2" customHeight="1" thickBot="1" x14ac:dyDescent="0.3">
      <c r="B54" s="521"/>
      <c r="C54" s="171"/>
      <c r="D54" s="78"/>
      <c r="E54" s="80"/>
      <c r="F54" s="78"/>
      <c r="G54" s="78"/>
      <c r="H54" s="172"/>
      <c r="I54" s="175"/>
      <c r="J54" s="174"/>
      <c r="K54" s="174"/>
      <c r="L54" s="92"/>
      <c r="M54" s="174"/>
    </row>
    <row r="55" spans="2:13" ht="38.4" customHeight="1" thickTop="1" x14ac:dyDescent="0.25">
      <c r="B55" s="495"/>
      <c r="C55" s="235" t="s">
        <v>51</v>
      </c>
      <c r="D55" s="76"/>
      <c r="E55" s="76"/>
      <c r="F55" s="76"/>
      <c r="G55" s="76"/>
      <c r="H55" s="82"/>
      <c r="I55" s="82"/>
      <c r="J55" s="82"/>
      <c r="K55" s="139"/>
      <c r="L55" s="13"/>
      <c r="M55" s="147"/>
    </row>
    <row r="56" spans="2:13" ht="30.6" customHeight="1" x14ac:dyDescent="0.25">
      <c r="B56" s="496"/>
      <c r="C56" s="38" t="s">
        <v>52</v>
      </c>
      <c r="D56" s="76"/>
      <c r="E56" s="446" t="s">
        <v>96</v>
      </c>
      <c r="F56" s="446"/>
      <c r="G56" s="76"/>
      <c r="H56" s="82"/>
      <c r="I56" s="148">
        <f>H53*(INDEX(Primary_structure_factor,MATCH(E56,Primary_structure_input,0)))*0.4</f>
        <v>0</v>
      </c>
      <c r="J56" s="82"/>
      <c r="K56" s="139"/>
      <c r="L56" s="450"/>
      <c r="M56" s="450"/>
    </row>
    <row r="57" spans="2:13" ht="150" customHeight="1" x14ac:dyDescent="0.25">
      <c r="B57" s="496"/>
      <c r="C57" s="38"/>
      <c r="D57" s="38"/>
      <c r="E57" s="85"/>
      <c r="F57" s="85"/>
      <c r="G57" s="76"/>
      <c r="H57" s="82"/>
      <c r="I57" s="148"/>
      <c r="J57" s="82"/>
      <c r="K57" s="139"/>
      <c r="L57" s="450"/>
      <c r="M57" s="450"/>
    </row>
    <row r="58" spans="2:13" ht="14.4" customHeight="1" thickBot="1" x14ac:dyDescent="0.3">
      <c r="B58" s="496"/>
      <c r="C58" s="193"/>
      <c r="D58" s="78"/>
      <c r="E58" s="78"/>
      <c r="F58" s="78"/>
      <c r="G58" s="78"/>
      <c r="H58" s="92"/>
      <c r="I58" s="182"/>
      <c r="J58" s="92"/>
      <c r="K58" s="174"/>
      <c r="L58" s="179"/>
      <c r="M58" s="180"/>
    </row>
    <row r="59" spans="2:13" ht="37.200000000000003" customHeight="1" thickTop="1" x14ac:dyDescent="0.25">
      <c r="B59" s="496"/>
      <c r="C59" s="235" t="s">
        <v>54</v>
      </c>
      <c r="D59" s="76"/>
      <c r="E59" s="76"/>
      <c r="F59" s="76"/>
      <c r="G59" s="76"/>
      <c r="H59" s="82"/>
      <c r="I59" s="149"/>
      <c r="J59" s="82"/>
      <c r="K59" s="139"/>
      <c r="L59" s="13"/>
      <c r="M59" s="147"/>
    </row>
    <row r="60" spans="2:13" ht="28.95" customHeight="1" x14ac:dyDescent="0.25">
      <c r="B60" s="496"/>
      <c r="C60" s="38" t="s">
        <v>55</v>
      </c>
      <c r="D60" s="76"/>
      <c r="E60" s="446" t="s">
        <v>97</v>
      </c>
      <c r="F60" s="446"/>
      <c r="G60" s="76"/>
      <c r="H60" s="82"/>
      <c r="I60" s="148">
        <f>I56*(VLOOKUP(E60,'Lookup Tables'!K4:L7,2,FALSE))</f>
        <v>0</v>
      </c>
      <c r="J60" s="82"/>
      <c r="K60" s="139"/>
      <c r="L60" s="450"/>
      <c r="M60" s="450"/>
    </row>
    <row r="61" spans="2:13" ht="150" customHeight="1" x14ac:dyDescent="0.25">
      <c r="B61" s="496"/>
      <c r="C61" s="38"/>
      <c r="D61" s="76"/>
      <c r="E61" s="85"/>
      <c r="F61" s="85"/>
      <c r="G61" s="76"/>
      <c r="H61" s="82"/>
      <c r="I61" s="148"/>
      <c r="J61" s="82"/>
      <c r="K61" s="139"/>
      <c r="L61" s="450"/>
      <c r="M61" s="450"/>
    </row>
    <row r="62" spans="2:13" ht="16.95" customHeight="1" thickBot="1" x14ac:dyDescent="0.3">
      <c r="B62" s="496"/>
      <c r="C62" s="193"/>
      <c r="D62" s="78"/>
      <c r="E62" s="78"/>
      <c r="F62" s="78"/>
      <c r="G62" s="78"/>
      <c r="H62" s="92"/>
      <c r="I62" s="182"/>
      <c r="J62" s="92"/>
      <c r="K62" s="174"/>
      <c r="L62" s="179"/>
      <c r="M62" s="180"/>
    </row>
    <row r="63" spans="2:13" ht="37.200000000000003" customHeight="1" thickTop="1" x14ac:dyDescent="0.25">
      <c r="B63" s="496"/>
      <c r="C63" s="235" t="s">
        <v>57</v>
      </c>
      <c r="D63" s="76"/>
      <c r="E63" s="76"/>
      <c r="F63" s="76"/>
      <c r="G63" s="76"/>
      <c r="H63" s="82"/>
      <c r="I63" s="149"/>
      <c r="J63" s="82"/>
      <c r="K63" s="139"/>
      <c r="L63" s="13"/>
      <c r="M63" s="147"/>
    </row>
    <row r="64" spans="2:13" ht="28.2" customHeight="1" x14ac:dyDescent="0.25">
      <c r="B64" s="496"/>
      <c r="C64" s="126" t="s">
        <v>58</v>
      </c>
      <c r="D64" s="76"/>
      <c r="E64" s="510"/>
      <c r="F64" s="510"/>
      <c r="G64" s="76"/>
      <c r="H64" s="82"/>
      <c r="J64" s="82"/>
      <c r="K64" s="139"/>
      <c r="L64" s="450"/>
      <c r="M64" s="450"/>
    </row>
    <row r="65" spans="2:13" ht="33" customHeight="1" x14ac:dyDescent="0.25">
      <c r="B65" s="496"/>
      <c r="C65" s="13" t="s">
        <v>59</v>
      </c>
      <c r="D65" s="76"/>
      <c r="E65" s="81"/>
      <c r="F65" s="81"/>
      <c r="G65" s="76"/>
      <c r="H65" s="516">
        <f>ROUND('Crown completeness calculator'!K39,1)</f>
        <v>1</v>
      </c>
      <c r="I65" s="516"/>
      <c r="J65" s="82"/>
      <c r="K65" s="139"/>
      <c r="L65" s="450"/>
      <c r="M65" s="450"/>
    </row>
    <row r="66" spans="2:13" ht="117" customHeight="1" x14ac:dyDescent="0.25">
      <c r="B66" s="496"/>
      <c r="C66" s="13"/>
      <c r="D66" s="76"/>
      <c r="E66" s="81"/>
      <c r="F66" s="81"/>
      <c r="G66" s="76"/>
      <c r="H66" s="150"/>
      <c r="I66" s="150"/>
      <c r="J66" s="82"/>
      <c r="K66" s="139"/>
      <c r="L66" s="450"/>
      <c r="M66" s="450"/>
    </row>
    <row r="67" spans="2:13" ht="16.95" customHeight="1" thickBot="1" x14ac:dyDescent="0.3">
      <c r="B67" s="496"/>
      <c r="C67" s="193"/>
      <c r="D67" s="78"/>
      <c r="E67" s="78"/>
      <c r="F67" s="78"/>
      <c r="G67" s="78"/>
      <c r="H67" s="92"/>
      <c r="I67" s="181">
        <f>H53*H65*0.6</f>
        <v>0</v>
      </c>
      <c r="J67" s="92"/>
      <c r="K67" s="174"/>
      <c r="L67" s="179"/>
      <c r="M67" s="180"/>
    </row>
    <row r="68" spans="2:13" ht="39" customHeight="1" thickTop="1" x14ac:dyDescent="0.25">
      <c r="B68" s="496"/>
      <c r="C68" s="235" t="s">
        <v>98</v>
      </c>
      <c r="D68" s="76"/>
      <c r="E68" s="76"/>
      <c r="F68" s="76"/>
      <c r="G68" s="76"/>
      <c r="H68" s="82"/>
      <c r="I68" s="149"/>
      <c r="J68" s="82"/>
      <c r="K68" s="139"/>
      <c r="L68" s="13"/>
      <c r="M68" s="147"/>
    </row>
    <row r="69" spans="2:13" ht="31.95" customHeight="1" x14ac:dyDescent="0.25">
      <c r="B69" s="496"/>
      <c r="C69" s="38" t="s">
        <v>61</v>
      </c>
      <c r="D69" s="76"/>
      <c r="E69" s="511" t="s">
        <v>62</v>
      </c>
      <c r="F69" s="511"/>
      <c r="G69" s="76"/>
      <c r="H69" s="82"/>
      <c r="I69" s="148">
        <f>I67*INDEX(Canopy_completeness_factor,MATCH(E69,Canopy_completeness_input,0))</f>
        <v>0</v>
      </c>
      <c r="J69" s="82"/>
      <c r="K69" s="139"/>
      <c r="L69" s="450"/>
      <c r="M69" s="450"/>
    </row>
    <row r="70" spans="2:13" ht="132" customHeight="1" x14ac:dyDescent="0.25">
      <c r="B70" s="496"/>
      <c r="C70" s="38"/>
      <c r="D70" s="76"/>
      <c r="E70" s="195"/>
      <c r="F70" s="195"/>
      <c r="G70" s="76"/>
      <c r="H70" s="82"/>
      <c r="I70" s="148"/>
      <c r="J70" s="82"/>
      <c r="K70" s="139"/>
      <c r="L70" s="450"/>
      <c r="M70" s="450"/>
    </row>
    <row r="71" spans="2:13" ht="15" customHeight="1" thickBot="1" x14ac:dyDescent="0.3">
      <c r="B71" s="496"/>
      <c r="C71" s="193"/>
      <c r="D71" s="78"/>
      <c r="E71" s="78"/>
      <c r="F71" s="78"/>
      <c r="G71" s="78"/>
      <c r="H71" s="92"/>
      <c r="I71" s="179"/>
      <c r="J71" s="92"/>
      <c r="K71" s="174"/>
      <c r="L71" s="179"/>
      <c r="M71" s="180"/>
    </row>
    <row r="72" spans="2:13" ht="37.200000000000003" customHeight="1" thickTop="1" x14ac:dyDescent="0.25">
      <c r="B72" s="496"/>
      <c r="C72" s="235" t="s">
        <v>63</v>
      </c>
      <c r="D72" s="76"/>
      <c r="E72" s="76"/>
      <c r="F72" s="76"/>
      <c r="G72" s="76"/>
      <c r="H72" s="82"/>
      <c r="I72" s="13"/>
      <c r="J72" s="82"/>
      <c r="K72" s="139"/>
      <c r="L72" s="13"/>
      <c r="M72" s="147"/>
    </row>
    <row r="73" spans="2:13" ht="27.6" customHeight="1" x14ac:dyDescent="0.25">
      <c r="B73" s="496"/>
      <c r="C73" s="38" t="s">
        <v>99</v>
      </c>
      <c r="D73" s="76"/>
      <c r="E73" s="454" t="s">
        <v>97</v>
      </c>
      <c r="F73" s="454"/>
      <c r="G73" s="76"/>
      <c r="H73" s="82"/>
      <c r="I73" s="148">
        <f>I69*(VLOOKUP(E73,'Lookup Tables'!R4:S7,2,FALSE))</f>
        <v>0</v>
      </c>
      <c r="J73" s="82"/>
      <c r="K73" s="139"/>
      <c r="L73" s="450"/>
      <c r="M73" s="450"/>
    </row>
    <row r="74" spans="2:13" ht="150" customHeight="1" x14ac:dyDescent="0.25">
      <c r="B74" s="496"/>
      <c r="C74" s="122"/>
      <c r="D74" s="76"/>
      <c r="E74" s="76"/>
      <c r="F74" s="76"/>
      <c r="G74" s="76"/>
      <c r="H74" s="82"/>
      <c r="I74" s="149"/>
      <c r="J74" s="82"/>
      <c r="K74" s="139"/>
      <c r="L74" s="450"/>
      <c r="M74" s="450"/>
    </row>
    <row r="75" spans="2:13" ht="15" customHeight="1" thickBot="1" x14ac:dyDescent="0.3">
      <c r="B75" s="496"/>
      <c r="C75" s="176"/>
      <c r="D75" s="78"/>
      <c r="E75" s="78"/>
      <c r="F75" s="78"/>
      <c r="G75" s="78"/>
      <c r="H75" s="92"/>
      <c r="I75" s="182"/>
      <c r="J75" s="92"/>
      <c r="K75" s="174"/>
      <c r="L75" s="194"/>
      <c r="M75" s="194"/>
    </row>
    <row r="76" spans="2:13" ht="14.4" customHeight="1" thickTop="1" x14ac:dyDescent="0.25">
      <c r="B76" s="496"/>
      <c r="C76" s="122"/>
      <c r="D76" s="76"/>
      <c r="E76" s="76"/>
      <c r="F76" s="76"/>
      <c r="G76" s="76"/>
      <c r="H76" s="99"/>
      <c r="I76" s="151"/>
      <c r="J76" s="82"/>
      <c r="K76" s="139"/>
      <c r="L76" s="82"/>
      <c r="M76" s="139"/>
    </row>
    <row r="77" spans="2:13" ht="25.95" customHeight="1" x14ac:dyDescent="0.25">
      <c r="B77" s="496"/>
      <c r="C77" s="235" t="s">
        <v>65</v>
      </c>
      <c r="D77" s="76"/>
      <c r="E77" s="76"/>
      <c r="F77" s="76"/>
      <c r="G77" s="76"/>
      <c r="H77" s="517">
        <f>I60+I73</f>
        <v>0</v>
      </c>
      <c r="I77" s="517"/>
      <c r="J77" s="82"/>
      <c r="K77" s="139"/>
      <c r="L77" s="82"/>
      <c r="M77" s="139"/>
    </row>
    <row r="78" spans="2:13" ht="16.95" customHeight="1" thickBot="1" x14ac:dyDescent="0.3">
      <c r="B78" s="497"/>
      <c r="C78" s="193"/>
      <c r="D78" s="78"/>
      <c r="E78" s="78"/>
      <c r="F78" s="78"/>
      <c r="G78" s="78"/>
      <c r="H78" s="177"/>
      <c r="I78" s="178"/>
      <c r="J78" s="92"/>
      <c r="K78" s="174"/>
      <c r="L78" s="92"/>
      <c r="M78" s="174"/>
    </row>
    <row r="79" spans="2:13" ht="22.8" thickTop="1" x14ac:dyDescent="0.35">
      <c r="B79" s="155"/>
      <c r="C79" s="236" t="s">
        <v>100</v>
      </c>
      <c r="D79" s="82"/>
      <c r="E79" s="82"/>
      <c r="F79" s="82"/>
      <c r="G79" s="82"/>
      <c r="H79" s="82"/>
      <c r="I79" s="82"/>
      <c r="J79" s="82"/>
      <c r="K79" s="139"/>
      <c r="L79" s="82"/>
      <c r="M79" s="139"/>
    </row>
    <row r="80" spans="2:13" ht="27.6" customHeight="1" x14ac:dyDescent="0.25">
      <c r="B80" s="156"/>
      <c r="C80" s="13" t="s">
        <v>101</v>
      </c>
      <c r="D80" s="82"/>
      <c r="E80" s="443" t="s">
        <v>68</v>
      </c>
      <c r="F80" s="443"/>
      <c r="G80" s="82"/>
      <c r="H80" s="82"/>
      <c r="I80" s="82"/>
      <c r="J80" s="152"/>
      <c r="K80" s="153"/>
      <c r="L80" s="450"/>
      <c r="M80" s="450"/>
    </row>
    <row r="81" spans="2:13" ht="150" customHeight="1" x14ac:dyDescent="0.25">
      <c r="B81" s="156"/>
      <c r="C81" s="13"/>
      <c r="D81" s="82"/>
      <c r="E81" s="87"/>
      <c r="F81" s="87"/>
      <c r="G81" s="82"/>
      <c r="H81" s="82"/>
      <c r="I81" s="82"/>
      <c r="J81" s="152"/>
      <c r="K81" s="153"/>
      <c r="L81" s="450"/>
      <c r="M81" s="450"/>
    </row>
    <row r="82" spans="2:13" ht="15" customHeight="1" thickBot="1" x14ac:dyDescent="0.4">
      <c r="B82" s="157"/>
      <c r="C82" s="123"/>
      <c r="D82" s="82"/>
      <c r="E82" s="82"/>
      <c r="F82" s="82"/>
      <c r="G82" s="82"/>
      <c r="H82" s="82"/>
      <c r="I82" s="82"/>
      <c r="J82" s="82"/>
      <c r="K82" s="139"/>
      <c r="L82" s="139"/>
      <c r="M82" s="139"/>
    </row>
    <row r="83" spans="2:13" ht="16.2" customHeight="1" thickTop="1" x14ac:dyDescent="0.35">
      <c r="B83" s="158"/>
      <c r="C83" s="159"/>
      <c r="D83" s="512"/>
      <c r="E83" s="512"/>
      <c r="F83" s="512"/>
      <c r="G83" s="512"/>
      <c r="H83" s="160"/>
      <c r="I83" s="160"/>
      <c r="J83" s="160"/>
      <c r="K83" s="504"/>
      <c r="L83" s="504"/>
      <c r="M83" s="505"/>
    </row>
    <row r="84" spans="2:13" ht="29.4" customHeight="1" x14ac:dyDescent="0.35">
      <c r="B84" s="161"/>
      <c r="C84" s="237" t="s">
        <v>69</v>
      </c>
      <c r="D84" s="513"/>
      <c r="E84" s="513"/>
      <c r="F84" s="513"/>
      <c r="G84" s="513"/>
      <c r="H84" s="515">
        <f>H77*VLOOKUP(E80,'Lookup Tables'!$A$4:$B$10,2,FALSE)</f>
        <v>0</v>
      </c>
      <c r="I84" s="515"/>
      <c r="J84" s="154"/>
      <c r="K84" s="506"/>
      <c r="L84" s="506"/>
      <c r="M84" s="507"/>
    </row>
    <row r="85" spans="2:13" ht="18.600000000000001" customHeight="1" thickBot="1" x14ac:dyDescent="0.4">
      <c r="B85" s="162"/>
      <c r="C85" s="163"/>
      <c r="D85" s="514"/>
      <c r="E85" s="514"/>
      <c r="F85" s="514"/>
      <c r="G85" s="514"/>
      <c r="H85" s="164"/>
      <c r="I85" s="164"/>
      <c r="J85" s="164"/>
      <c r="K85" s="508"/>
      <c r="L85" s="508"/>
      <c r="M85" s="509"/>
    </row>
    <row r="86" spans="2:13" ht="13.8" thickTop="1" x14ac:dyDescent="0.25"/>
  </sheetData>
  <sheetProtection algorithmName="SHA-512" hashValue="mZZ2MmSarhKBZjhNk5l2ZMp6LP8CHh89KUJn2a0l084Kne8EwyKzzMzgKxZHCE4LugintSyNGUx+4iA9z2jTNw==" saltValue="TxF7K9oif41C1CyJzRzRmg==" spinCount="100000" sheet="1" objects="1" scenarios="1"/>
  <mergeCells count="56">
    <mergeCell ref="K47:M48"/>
    <mergeCell ref="L56:M57"/>
    <mergeCell ref="B35:B54"/>
    <mergeCell ref="B2:M2"/>
    <mergeCell ref="E8:F8"/>
    <mergeCell ref="C14:D14"/>
    <mergeCell ref="H27:I27"/>
    <mergeCell ref="E14:G14"/>
    <mergeCell ref="H33:I33"/>
    <mergeCell ref="H53:I53"/>
    <mergeCell ref="K16:M25"/>
    <mergeCell ref="K36:M37"/>
    <mergeCell ref="K40:M41"/>
    <mergeCell ref="K44:M45"/>
    <mergeCell ref="H50:I50"/>
    <mergeCell ref="E21:F21"/>
    <mergeCell ref="K83:M85"/>
    <mergeCell ref="E60:F60"/>
    <mergeCell ref="E64:F64"/>
    <mergeCell ref="E69:F69"/>
    <mergeCell ref="E73:F73"/>
    <mergeCell ref="E80:F80"/>
    <mergeCell ref="D83:G85"/>
    <mergeCell ref="H84:I84"/>
    <mergeCell ref="L80:M81"/>
    <mergeCell ref="H65:I65"/>
    <mergeCell ref="H77:I77"/>
    <mergeCell ref="E18:F18"/>
    <mergeCell ref="E19:F19"/>
    <mergeCell ref="E20:F20"/>
    <mergeCell ref="E56:F56"/>
    <mergeCell ref="E24:F24"/>
    <mergeCell ref="E25:F25"/>
    <mergeCell ref="E36:F36"/>
    <mergeCell ref="E40:F40"/>
    <mergeCell ref="E44:F44"/>
    <mergeCell ref="E23:F23"/>
    <mergeCell ref="E47:F47"/>
    <mergeCell ref="E29:F29"/>
    <mergeCell ref="E22:F22"/>
    <mergeCell ref="B1:M1"/>
    <mergeCell ref="L73:M74"/>
    <mergeCell ref="B55:B78"/>
    <mergeCell ref="L64:M66"/>
    <mergeCell ref="L60:M61"/>
    <mergeCell ref="L69:M70"/>
    <mergeCell ref="G4:L4"/>
    <mergeCell ref="G6:L6"/>
    <mergeCell ref="G8:L8"/>
    <mergeCell ref="G10:L10"/>
    <mergeCell ref="G12:L12"/>
    <mergeCell ref="H14:J14"/>
    <mergeCell ref="K14:M14"/>
    <mergeCell ref="E16:F16"/>
    <mergeCell ref="B15:B34"/>
    <mergeCell ref="E17:F17"/>
  </mergeCells>
  <dataValidations count="6">
    <dataValidation type="list" showInputMessage="1" showErrorMessage="1" sqref="E69:F69" xr:uid="{80E5BB35-90ED-44CD-99A4-D23989DD4E59}">
      <formula1>Canopy_completeness_input</formula1>
    </dataValidation>
    <dataValidation type="list" allowBlank="1" showInputMessage="1" showErrorMessage="1" sqref="E42:F42 F49:F50 E47 E49:E50" xr:uid="{683ECFD7-E392-4142-8452-20DFBA31A864}">
      <formula1>"0,-10,-20,-30,-40,-50,-60"</formula1>
    </dataValidation>
    <dataValidation type="decimal" allowBlank="1" showInputMessage="1" showErrorMessage="1" errorTitle="Input error" error="Input must be a number between 0.1 and 1000" sqref="E16:E25" xr:uid="{83F47CBC-7BFD-45C5-99E1-8A87BF869CA2}">
      <formula1>0.1</formula1>
      <formula2>1000</formula2>
    </dataValidation>
    <dataValidation type="list" allowBlank="1" showInputMessage="1" showErrorMessage="1" sqref="E36:F36" xr:uid="{51023DF6-3662-4634-8D9F-548D25E8B527}">
      <formula1>"100,125,150,175,200,225,250"</formula1>
    </dataValidation>
    <dataValidation type="list" allowBlank="1" showInputMessage="1" showErrorMessage="1" sqref="E40:F40" xr:uid="{438F41E3-18B8-423D-B695-CF3EB679DCD2}">
      <formula1>"100,75,50,25"</formula1>
    </dataValidation>
    <dataValidation type="list" allowBlank="1" showInputMessage="1" showErrorMessage="1" sqref="E44" xr:uid="{25389662-E0FB-4195-BA55-49CE10152189}">
      <formula1>"0,10,20,30,40,50,60"</formula1>
    </dataValidation>
  </dataValidations>
  <hyperlinks>
    <hyperlink ref="C30" r:id="rId1" xr:uid="{2DD40A6D-60AE-4118-9525-602782474C8A}"/>
    <hyperlink ref="C37" location="'CTI factors'!A1" display="Link to CTI factors spreadsheet" xr:uid="{CCDDAD07-42CB-4DE9-92E8-A8052AD83E67}"/>
    <hyperlink ref="C64" location="'Crown completeness calculator'!A1" display="Link to Crown completeness calculator" xr:uid="{0FC0D9CB-FECE-4E57-A0EA-DA41ED51EE1A}"/>
  </hyperlinks>
  <pageMargins left="0.7" right="0.7" top="0.75" bottom="0.75" header="0.3" footer="0.3"/>
  <pageSetup paperSize="9" orientation="portrait" horizontalDpi="4294967293" verticalDpi="0" r:id="rId2"/>
  <extLst>
    <ext xmlns:x14="http://schemas.microsoft.com/office/spreadsheetml/2009/9/main" uri="{CCE6A557-97BC-4b89-ADB6-D9C93CAAB3DF}">
      <x14:dataValidations xmlns:xm="http://schemas.microsoft.com/office/excel/2006/main" count="4">
        <x14:dataValidation type="list" allowBlank="1" showInputMessage="1" showErrorMessage="1" xr:uid="{9031D7F4-E54C-40E0-BA4D-12E6CD426DFA}">
          <x14:formula1>
            <xm:f>'Lookup Tables'!$R$4:$R$7</xm:f>
          </x14:formula1>
          <xm:sqref>E73:F73</xm:sqref>
        </x14:dataValidation>
        <x14:dataValidation type="list" allowBlank="1" showInputMessage="1" showErrorMessage="1" xr:uid="{DF2FD1A9-0561-4A29-A984-1CAFFDA9BA28}">
          <x14:formula1>
            <xm:f>'Lookup Tables'!$H$4:$H$7</xm:f>
          </x14:formula1>
          <xm:sqref>E56:F56</xm:sqref>
        </x14:dataValidation>
        <x14:dataValidation type="list" allowBlank="1" showInputMessage="1" showErrorMessage="1" xr:uid="{E2D62B64-EEE7-4FBA-8CBE-E9542EEB79D8}">
          <x14:formula1>
            <xm:f>'Lookup Tables'!$K$4:$K$7</xm:f>
          </x14:formula1>
          <xm:sqref>E60:F60</xm:sqref>
        </x14:dataValidation>
        <x14:dataValidation type="list" allowBlank="1" showInputMessage="1" showErrorMessage="1" xr:uid="{FC095041-072D-4344-8B8F-0E8C49399214}">
          <x14:formula1>
            <xm:f>'Lookup Tables'!$A$4:$A$10</xm:f>
          </x14:formula1>
          <xm:sqref>E80:F80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1">
    <pageSetUpPr fitToPage="1"/>
  </sheetPr>
  <dimension ref="A1:AI1012"/>
  <sheetViews>
    <sheetView topLeftCell="F1" zoomScale="85" zoomScaleNormal="85" workbookViewId="0">
      <selection activeCell="U7" sqref="U7"/>
    </sheetView>
  </sheetViews>
  <sheetFormatPr defaultColWidth="11.44140625" defaultRowHeight="16.2" x14ac:dyDescent="0.3"/>
  <cols>
    <col min="1" max="1" width="2.88671875" style="8" customWidth="1"/>
    <col min="2" max="2" width="6.33203125" style="8" customWidth="1"/>
    <col min="3" max="3" width="20" style="8" bestFit="1" customWidth="1"/>
    <col min="4" max="4" width="24.44140625" style="8" customWidth="1"/>
    <col min="5" max="5" width="12.33203125" style="34" customWidth="1"/>
    <col min="6" max="6" width="11.6640625" style="34" customWidth="1"/>
    <col min="7" max="7" width="11.44140625" style="34" customWidth="1"/>
    <col min="8" max="8" width="11.6640625" style="34" customWidth="1"/>
    <col min="9" max="9" width="11.88671875" style="34" customWidth="1"/>
    <col min="10" max="10" width="11.6640625" style="34" customWidth="1"/>
    <col min="11" max="12" width="12" style="34" customWidth="1"/>
    <col min="13" max="13" width="11.33203125" style="34" customWidth="1"/>
    <col min="14" max="14" width="12.6640625" style="34" customWidth="1"/>
    <col min="15" max="15" width="18.33203125" style="8" customWidth="1"/>
    <col min="16" max="16" width="15.6640625" style="8" customWidth="1"/>
    <col min="17" max="17" width="15.44140625" style="8" customWidth="1"/>
    <col min="18" max="18" width="7" style="8" customWidth="1"/>
    <col min="19" max="19" width="17.6640625" style="8" customWidth="1"/>
    <col min="20" max="20" width="10" style="8" customWidth="1"/>
    <col min="21" max="21" width="25.88671875" style="8" customWidth="1"/>
    <col min="22" max="22" width="24.44140625" style="8" customWidth="1"/>
    <col min="23" max="23" width="27.6640625" style="8" customWidth="1"/>
    <col min="24" max="24" width="6.6640625" style="8" customWidth="1"/>
    <col min="25" max="25" width="21.33203125" style="8" bestFit="1" customWidth="1"/>
    <col min="26" max="26" width="17.109375" style="8" customWidth="1"/>
    <col min="27" max="27" width="19" style="8" customWidth="1"/>
    <col min="28" max="28" width="6.44140625" style="8" customWidth="1"/>
    <col min="29" max="29" width="17.33203125" style="8" customWidth="1"/>
    <col min="30" max="30" width="8.44140625" style="8" customWidth="1"/>
    <col min="31" max="31" width="21.6640625" style="8" customWidth="1"/>
    <col min="32" max="32" width="5.6640625" style="8" customWidth="1"/>
    <col min="33" max="33" width="20.88671875" style="8" customWidth="1"/>
    <col min="34" max="34" width="25.6640625" style="8" customWidth="1"/>
    <col min="35" max="35" width="19.5546875" style="8" bestFit="1" customWidth="1"/>
    <col min="36" max="16384" width="11.44140625" style="8"/>
  </cols>
  <sheetData>
    <row r="1" spans="1:35" ht="54" customHeight="1" x14ac:dyDescent="0.3">
      <c r="A1" s="24"/>
      <c r="B1" s="494" t="s">
        <v>102</v>
      </c>
      <c r="C1" s="494"/>
      <c r="D1" s="494"/>
      <c r="E1" s="494"/>
      <c r="F1" s="494"/>
      <c r="G1" s="494"/>
      <c r="H1" s="494"/>
      <c r="I1" s="494"/>
      <c r="J1" s="494"/>
      <c r="K1" s="494"/>
      <c r="L1" s="494"/>
      <c r="M1" s="494"/>
      <c r="N1" s="494"/>
      <c r="O1" s="494"/>
      <c r="P1" s="494"/>
      <c r="Q1" s="494"/>
      <c r="R1" s="494"/>
      <c r="S1" s="494"/>
      <c r="T1" s="494"/>
      <c r="U1" s="494"/>
      <c r="V1" s="494"/>
      <c r="W1" s="494"/>
      <c r="X1" s="494"/>
      <c r="Y1" s="494"/>
      <c r="Z1" s="494"/>
      <c r="AA1" s="494"/>
      <c r="AB1" s="494"/>
      <c r="AC1" s="494"/>
      <c r="AD1" s="494"/>
      <c r="AE1" s="494"/>
      <c r="AF1" s="494"/>
      <c r="AG1" s="494"/>
      <c r="AH1" s="494"/>
      <c r="AI1" s="494"/>
    </row>
    <row r="2" spans="1:35" ht="31.2" customHeight="1" x14ac:dyDescent="0.3">
      <c r="A2" s="24"/>
      <c r="B2" s="24"/>
      <c r="C2" s="24"/>
      <c r="D2" s="24"/>
      <c r="E2" s="24"/>
      <c r="F2" s="24"/>
      <c r="G2" s="24"/>
      <c r="H2" s="24"/>
      <c r="I2" s="24"/>
      <c r="J2" s="554" t="s">
        <v>103</v>
      </c>
      <c r="K2" s="554"/>
      <c r="L2" s="554"/>
      <c r="M2" s="554"/>
      <c r="N2" s="554"/>
      <c r="O2" s="554"/>
      <c r="P2" s="554"/>
      <c r="Q2" s="554"/>
      <c r="R2" s="24"/>
      <c r="S2" s="24"/>
      <c r="T2" s="24"/>
      <c r="U2" s="24"/>
      <c r="V2" s="24"/>
      <c r="W2" s="24"/>
      <c r="X2" s="24"/>
      <c r="Y2" s="24"/>
      <c r="Z2" s="24"/>
      <c r="AA2" s="24"/>
      <c r="AB2" s="24"/>
      <c r="AC2" s="24"/>
      <c r="AD2" s="24"/>
      <c r="AI2" s="24"/>
    </row>
    <row r="3" spans="1:35" ht="16.95" customHeight="1" x14ac:dyDescent="0.3">
      <c r="A3" s="24"/>
      <c r="B3" s="24"/>
      <c r="C3" s="167" t="s">
        <v>24</v>
      </c>
      <c r="D3" s="196"/>
      <c r="E3" s="196"/>
      <c r="F3" s="197"/>
      <c r="G3" s="24"/>
      <c r="H3" s="24"/>
      <c r="I3" s="24"/>
      <c r="J3" s="199"/>
      <c r="K3" s="199"/>
      <c r="L3" s="199"/>
      <c r="M3" s="199"/>
      <c r="N3" s="199"/>
      <c r="O3" s="199"/>
      <c r="P3" s="199"/>
      <c r="Q3" s="24"/>
      <c r="R3" s="24"/>
      <c r="S3" s="24"/>
      <c r="T3" s="24"/>
      <c r="U3" s="24"/>
      <c r="V3" s="24"/>
      <c r="W3" s="24"/>
      <c r="X3" s="24"/>
      <c r="Y3" s="24"/>
      <c r="Z3" s="24"/>
      <c r="AA3" s="24"/>
      <c r="AB3" s="24"/>
      <c r="AC3" s="24"/>
      <c r="AD3" s="24"/>
      <c r="AI3" s="24"/>
    </row>
    <row r="4" spans="1:35" ht="33" customHeight="1" x14ac:dyDescent="0.3">
      <c r="A4" s="24"/>
      <c r="B4" s="24"/>
      <c r="C4" s="242" t="s">
        <v>78</v>
      </c>
      <c r="D4" s="196"/>
      <c r="E4" s="196"/>
      <c r="F4" s="197"/>
      <c r="G4" s="8"/>
      <c r="H4" s="8"/>
      <c r="I4" s="25" t="s">
        <v>104</v>
      </c>
      <c r="J4" s="437"/>
      <c r="K4" s="437"/>
      <c r="L4" s="437"/>
      <c r="M4" s="437"/>
      <c r="N4" s="437"/>
      <c r="O4" s="437"/>
      <c r="P4" s="437"/>
      <c r="Q4" s="26"/>
      <c r="S4" s="7" t="s">
        <v>105</v>
      </c>
      <c r="T4" s="511">
        <v>100</v>
      </c>
      <c r="U4" s="511"/>
      <c r="AE4" s="13"/>
      <c r="AH4" s="28"/>
      <c r="AI4" s="24"/>
    </row>
    <row r="5" spans="1:35" ht="15" customHeight="1" x14ac:dyDescent="0.3">
      <c r="A5" s="24"/>
      <c r="B5" s="24"/>
      <c r="C5" s="197"/>
      <c r="D5" s="196"/>
      <c r="E5" s="196"/>
      <c r="F5" s="197"/>
      <c r="G5" s="8"/>
      <c r="H5" s="8"/>
      <c r="I5" s="29"/>
      <c r="J5" s="37"/>
      <c r="K5" s="37"/>
      <c r="L5" s="37"/>
      <c r="M5" s="37"/>
      <c r="N5" s="13"/>
      <c r="O5" s="38"/>
      <c r="P5" s="38"/>
      <c r="Q5" s="27"/>
      <c r="S5" s="7"/>
      <c r="T5" s="37"/>
      <c r="U5" s="39"/>
      <c r="X5" s="24"/>
      <c r="Y5" s="24"/>
      <c r="Z5" s="24"/>
      <c r="AA5" s="24"/>
      <c r="AB5" s="24"/>
      <c r="AC5" s="24"/>
      <c r="AD5" s="24"/>
      <c r="AE5" s="13"/>
      <c r="AH5" s="30"/>
      <c r="AI5" s="24"/>
    </row>
    <row r="6" spans="1:35" ht="33" customHeight="1" x14ac:dyDescent="0.3">
      <c r="A6" s="24"/>
      <c r="B6" s="24"/>
      <c r="C6" s="243" t="s">
        <v>106</v>
      </c>
      <c r="D6" s="196"/>
      <c r="E6" s="198"/>
      <c r="F6" s="197"/>
      <c r="G6" s="8"/>
      <c r="H6" s="8"/>
      <c r="I6" s="25" t="s">
        <v>107</v>
      </c>
      <c r="J6" s="437"/>
      <c r="K6" s="437"/>
      <c r="L6" s="437"/>
      <c r="M6" s="437"/>
      <c r="N6" s="437"/>
      <c r="O6" s="437"/>
      <c r="P6" s="437"/>
      <c r="Q6" s="26"/>
      <c r="S6" s="7" t="s">
        <v>108</v>
      </c>
      <c r="T6" s="464">
        <v>23.56</v>
      </c>
      <c r="U6" s="464"/>
      <c r="X6" s="24"/>
      <c r="Y6" s="24"/>
      <c r="Z6" s="24"/>
      <c r="AA6" s="24"/>
      <c r="AB6" s="24"/>
      <c r="AC6" s="24"/>
      <c r="AD6" s="24"/>
      <c r="AI6" s="24"/>
    </row>
    <row r="7" spans="1:35" ht="13.2" customHeight="1" x14ac:dyDescent="0.3">
      <c r="A7" s="24"/>
      <c r="B7" s="24"/>
      <c r="D7" s="22"/>
      <c r="E7" s="22"/>
      <c r="F7" s="8"/>
      <c r="G7" s="24"/>
      <c r="H7" s="24"/>
      <c r="I7" s="24"/>
      <c r="J7" s="39"/>
      <c r="K7" s="39"/>
      <c r="L7" s="39"/>
      <c r="M7" s="39"/>
      <c r="N7" s="39"/>
      <c r="O7" s="39"/>
      <c r="P7" s="39"/>
      <c r="Q7" s="24"/>
      <c r="S7" s="7"/>
      <c r="T7" s="39"/>
      <c r="U7" s="39"/>
      <c r="X7" s="24"/>
      <c r="Y7" s="24"/>
      <c r="Z7" s="24"/>
      <c r="AA7" s="24"/>
      <c r="AB7" s="24"/>
      <c r="AC7" s="24"/>
      <c r="AD7" s="24"/>
      <c r="AH7" s="31"/>
      <c r="AI7" s="24"/>
    </row>
    <row r="8" spans="1:35" ht="33" customHeight="1" x14ac:dyDescent="0.3">
      <c r="A8" s="24"/>
      <c r="B8" s="24"/>
      <c r="E8" s="8"/>
      <c r="F8" s="24"/>
      <c r="G8" s="24"/>
      <c r="H8" s="24"/>
      <c r="I8" s="25" t="s">
        <v>109</v>
      </c>
      <c r="J8" s="437"/>
      <c r="K8" s="437"/>
      <c r="L8" s="437"/>
      <c r="M8" s="437"/>
      <c r="N8" s="437"/>
      <c r="O8" s="437"/>
      <c r="P8" s="437"/>
      <c r="Q8" s="32"/>
      <c r="S8" s="33" t="s">
        <v>110</v>
      </c>
      <c r="T8" s="569" cm="1">
        <f t="array" ref="T8">SUM(IF(ISERROR(AI13:AI1012),0,AI13:AI1012))</f>
        <v>0</v>
      </c>
      <c r="U8" s="569"/>
      <c r="X8" s="24"/>
      <c r="Y8" s="24"/>
      <c r="Z8" s="24"/>
      <c r="AA8" s="24"/>
      <c r="AB8" s="24"/>
      <c r="AC8" s="24"/>
      <c r="AD8" s="24"/>
      <c r="AI8" s="24"/>
    </row>
    <row r="9" spans="1:35" ht="16.8" thickBot="1" x14ac:dyDescent="0.35">
      <c r="A9" s="24"/>
      <c r="B9" s="24"/>
      <c r="C9" s="24"/>
      <c r="D9" s="24"/>
      <c r="E9" s="24"/>
      <c r="F9" s="24"/>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row>
    <row r="10" spans="1:35" ht="37.950000000000003" customHeight="1" thickTop="1" thickBot="1" x14ac:dyDescent="0.35">
      <c r="A10" s="24"/>
      <c r="B10" s="24"/>
      <c r="C10" s="24"/>
      <c r="D10" s="24"/>
      <c r="E10" s="566"/>
      <c r="F10" s="567"/>
      <c r="G10" s="567"/>
      <c r="H10" s="567"/>
      <c r="I10" s="567"/>
      <c r="J10" s="567"/>
      <c r="K10" s="567"/>
      <c r="L10" s="567"/>
      <c r="M10" s="567"/>
      <c r="N10" s="567"/>
      <c r="O10" s="567"/>
      <c r="P10" s="568"/>
      <c r="Q10" s="563"/>
      <c r="R10" s="564"/>
      <c r="S10" s="564"/>
      <c r="T10" s="564"/>
      <c r="U10" s="564"/>
      <c r="V10" s="565"/>
      <c r="W10" s="560"/>
      <c r="X10" s="561"/>
      <c r="Y10" s="561"/>
      <c r="Z10" s="561"/>
      <c r="AA10" s="561"/>
      <c r="AB10" s="561"/>
      <c r="AC10" s="561"/>
      <c r="AD10" s="561"/>
      <c r="AE10" s="561"/>
      <c r="AF10" s="561"/>
      <c r="AG10" s="562"/>
      <c r="AH10" s="202"/>
      <c r="AI10" s="203"/>
    </row>
    <row r="11" spans="1:35" s="12" customFormat="1" ht="34.200000000000003" customHeight="1" thickTop="1" thickBot="1" x14ac:dyDescent="0.35">
      <c r="B11" s="548" t="s">
        <v>111</v>
      </c>
      <c r="C11" s="549"/>
      <c r="D11" s="550"/>
      <c r="E11" s="551" t="s">
        <v>36</v>
      </c>
      <c r="F11" s="552"/>
      <c r="G11" s="552"/>
      <c r="H11" s="552"/>
      <c r="I11" s="552"/>
      <c r="J11" s="552"/>
      <c r="K11" s="552"/>
      <c r="L11" s="552"/>
      <c r="M11" s="552"/>
      <c r="N11" s="552"/>
      <c r="O11" s="553"/>
      <c r="P11" s="534" t="s">
        <v>40</v>
      </c>
      <c r="Q11" s="538" t="s">
        <v>112</v>
      </c>
      <c r="R11" s="557"/>
      <c r="S11" s="536" t="s">
        <v>113</v>
      </c>
      <c r="T11" s="555"/>
      <c r="U11" s="546" t="s">
        <v>114</v>
      </c>
      <c r="V11" s="534" t="s">
        <v>50</v>
      </c>
      <c r="W11" s="536" t="s">
        <v>115</v>
      </c>
      <c r="X11" s="536"/>
      <c r="Y11" s="538" t="s">
        <v>116</v>
      </c>
      <c r="Z11" s="539"/>
      <c r="AA11" s="542" t="s">
        <v>117</v>
      </c>
      <c r="AB11" s="543"/>
      <c r="AC11" s="542" t="s">
        <v>118</v>
      </c>
      <c r="AD11" s="543"/>
      <c r="AE11" s="542" t="s">
        <v>119</v>
      </c>
      <c r="AF11" s="543"/>
      <c r="AG11" s="532" t="s">
        <v>65</v>
      </c>
      <c r="AH11" s="546" t="s">
        <v>120</v>
      </c>
      <c r="AI11" s="530" t="s">
        <v>69</v>
      </c>
    </row>
    <row r="12" spans="1:35" ht="74.400000000000006" customHeight="1" thickBot="1" x14ac:dyDescent="0.35">
      <c r="A12" s="24"/>
      <c r="B12" s="204" t="s">
        <v>121</v>
      </c>
      <c r="C12" s="204" t="s">
        <v>122</v>
      </c>
      <c r="D12" s="204" t="s">
        <v>123</v>
      </c>
      <c r="E12" s="205" t="s">
        <v>80</v>
      </c>
      <c r="F12" s="206" t="s">
        <v>81</v>
      </c>
      <c r="G12" s="206" t="s">
        <v>82</v>
      </c>
      <c r="H12" s="206" t="s">
        <v>83</v>
      </c>
      <c r="I12" s="206" t="s">
        <v>84</v>
      </c>
      <c r="J12" s="206" t="s">
        <v>85</v>
      </c>
      <c r="K12" s="206" t="s">
        <v>86</v>
      </c>
      <c r="L12" s="206" t="s">
        <v>87</v>
      </c>
      <c r="M12" s="206" t="s">
        <v>88</v>
      </c>
      <c r="N12" s="206" t="s">
        <v>89</v>
      </c>
      <c r="O12" s="206" t="s">
        <v>124</v>
      </c>
      <c r="P12" s="535"/>
      <c r="Q12" s="558"/>
      <c r="R12" s="559"/>
      <c r="S12" s="556"/>
      <c r="T12" s="556"/>
      <c r="U12" s="570"/>
      <c r="V12" s="535"/>
      <c r="W12" s="537"/>
      <c r="X12" s="537"/>
      <c r="Y12" s="540"/>
      <c r="Z12" s="541"/>
      <c r="AA12" s="544"/>
      <c r="AB12" s="545"/>
      <c r="AC12" s="544"/>
      <c r="AD12" s="545"/>
      <c r="AE12" s="544"/>
      <c r="AF12" s="545"/>
      <c r="AG12" s="533"/>
      <c r="AH12" s="547"/>
      <c r="AI12" s="531"/>
    </row>
    <row r="13" spans="1:35" ht="17.25" customHeight="1" x14ac:dyDescent="0.3">
      <c r="A13" s="24"/>
      <c r="B13" s="287">
        <v>1</v>
      </c>
      <c r="C13" s="286"/>
      <c r="D13" s="286"/>
      <c r="E13" s="288"/>
      <c r="F13" s="288"/>
      <c r="G13" s="288"/>
      <c r="H13" s="288"/>
      <c r="I13" s="288"/>
      <c r="J13" s="288"/>
      <c r="K13" s="288"/>
      <c r="L13" s="288"/>
      <c r="M13" s="288"/>
      <c r="N13" s="288"/>
      <c r="O13" s="289" t="str">
        <f>IF(SUM($E13:$N13)&gt;0,SQRT($E13^2+$F13^2+$G13^2+$H13^2+$I13^2+$J13^2+$K13^2+$L13^2+$M13^2+$N13^2),"")</f>
        <v/>
      </c>
      <c r="P13" s="290" t="str">
        <f t="shared" ref="P13:P76" si="0">IF(SUM($E13:$N13)&gt;0,($O13/2)^2*PI()*$T$6,"")</f>
        <v/>
      </c>
      <c r="Q13" s="291">
        <f t="shared" ref="Q13:Q76" si="1">$T$4</f>
        <v>100</v>
      </c>
      <c r="R13" s="292" t="str">
        <f t="shared" ref="R13:R76" si="2">IF(SUM($E13:$N13)&gt;0,$P13*($T$4/100),"")</f>
        <v/>
      </c>
      <c r="S13" s="293">
        <v>100</v>
      </c>
      <c r="T13" s="294" t="str">
        <f t="shared" ref="T13:T76" si="3">IF(SUM($E13:$N13)&gt;0,$R13*($S13/100),"")</f>
        <v/>
      </c>
      <c r="U13" s="295">
        <v>0</v>
      </c>
      <c r="V13" s="296" t="str">
        <f t="shared" ref="V13:V76" si="4">IF(SUM($E13:$N13)&gt;0,$T13*(1+($U13/100)),"")</f>
        <v/>
      </c>
      <c r="W13" s="297" t="s">
        <v>125</v>
      </c>
      <c r="X13" s="298" t="str">
        <f t="shared" ref="X13:X76" si="5">IF(SUM($E13:$N13)&gt;0,$V13*INDEX(Primary_structure_factor,MATCH(W13,Primary_structure_input,0))*0.4,"")</f>
        <v/>
      </c>
      <c r="Y13" s="297" t="s">
        <v>56</v>
      </c>
      <c r="Z13" s="298" t="str">
        <f>IF(SUM($E13:$N13)&gt;0,$X13*(VLOOKUP($Y13,'Lookup Tables'!$K$4:$L$7,2,FALSE)),"")</f>
        <v/>
      </c>
      <c r="AA13" s="293">
        <v>100</v>
      </c>
      <c r="AB13" s="298" t="str">
        <f t="shared" ref="AB13:AB76" si="6">IF(SUM($E13:$N13)&gt;0,$V13*(($AA13/100)*0.6),"")</f>
        <v/>
      </c>
      <c r="AC13" s="293" t="s">
        <v>62</v>
      </c>
      <c r="AD13" s="298" t="str">
        <f t="shared" ref="AD13:AD76" si="7">IF(SUM($E13:$N13)&gt;0,$AB13*(INDEX(Canopy_completeness_factor,MATCH(AC13,Canopy_completeness_input,0))),"")</f>
        <v/>
      </c>
      <c r="AE13" s="293" t="s">
        <v>56</v>
      </c>
      <c r="AF13" s="298" t="str">
        <f t="shared" ref="AF13:AF76" si="8">IF(SUM($E13:$N13)&gt;0,$AD13*(INDEX(Crown_quality_factor,MATCH($AE13,Crown_quality_input,0))),"")</f>
        <v/>
      </c>
      <c r="AG13" s="299" t="str">
        <f>IF(SUM($E13:$N13)&gt;0,SUM($Z13,$AF13),"")</f>
        <v/>
      </c>
      <c r="AH13" s="300" t="s">
        <v>68</v>
      </c>
      <c r="AI13" s="301" t="str">
        <f t="shared" ref="AI13:AI76" si="9">IF(ISBLANK($AH13),"",IF(SUM($E13:$N13)&gt;0,$AG13*INDEX(Life_expectancy_factor,MATCH($AH13,Life_expectancy_input,0)),""))</f>
        <v/>
      </c>
    </row>
    <row r="14" spans="1:35" ht="17.25" customHeight="1" x14ac:dyDescent="0.3">
      <c r="A14" s="24"/>
      <c r="B14" s="302">
        <v>2</v>
      </c>
      <c r="C14" s="303"/>
      <c r="D14" s="303"/>
      <c r="E14" s="304"/>
      <c r="F14" s="304"/>
      <c r="G14" s="304"/>
      <c r="H14" s="304"/>
      <c r="I14" s="304"/>
      <c r="J14" s="304"/>
      <c r="K14" s="304"/>
      <c r="L14" s="304"/>
      <c r="M14" s="304"/>
      <c r="N14" s="304"/>
      <c r="O14" s="305" t="str">
        <f t="shared" ref="O14:O77" si="10">IF(SUM($E14:$N14)&gt;0,SQRT($E14^2+$F14^2+$G14^2+$H14^2+$I14^2+$J14^2+$K14^2+$L14^2+$M14^2+$N14^2),"")</f>
        <v/>
      </c>
      <c r="P14" s="306" t="str">
        <f t="shared" si="0"/>
        <v/>
      </c>
      <c r="Q14" s="307">
        <f t="shared" si="1"/>
        <v>100</v>
      </c>
      <c r="R14" s="308" t="str">
        <f t="shared" si="2"/>
        <v/>
      </c>
      <c r="S14" s="309">
        <v>100</v>
      </c>
      <c r="T14" s="310" t="str">
        <f t="shared" si="3"/>
        <v/>
      </c>
      <c r="U14" s="311">
        <v>0</v>
      </c>
      <c r="V14" s="312" t="str">
        <f t="shared" si="4"/>
        <v/>
      </c>
      <c r="W14" s="313" t="s">
        <v>125</v>
      </c>
      <c r="X14" s="314" t="str">
        <f t="shared" si="5"/>
        <v/>
      </c>
      <c r="Y14" s="313" t="s">
        <v>56</v>
      </c>
      <c r="Z14" s="314" t="str">
        <f>IF(SUM($E14:$N14)&gt;0,$X14*(VLOOKUP($Y14,'Lookup Tables'!$K$4:$L$7,2,FALSE)),"")</f>
        <v/>
      </c>
      <c r="AA14" s="309">
        <v>100</v>
      </c>
      <c r="AB14" s="314" t="str">
        <f t="shared" si="6"/>
        <v/>
      </c>
      <c r="AC14" s="309" t="s">
        <v>62</v>
      </c>
      <c r="AD14" s="314" t="str">
        <f t="shared" si="7"/>
        <v/>
      </c>
      <c r="AE14" s="309" t="s">
        <v>56</v>
      </c>
      <c r="AF14" s="314" t="str">
        <f t="shared" si="8"/>
        <v/>
      </c>
      <c r="AG14" s="315" t="str">
        <f>IF(SUM($E14:$N14)&gt;0,SUM($Z14,$AF14),"")</f>
        <v/>
      </c>
      <c r="AH14" s="316" t="s">
        <v>68</v>
      </c>
      <c r="AI14" s="317" t="str">
        <f t="shared" si="9"/>
        <v/>
      </c>
    </row>
    <row r="15" spans="1:35" ht="17.25" customHeight="1" x14ac:dyDescent="0.3">
      <c r="A15" s="24"/>
      <c r="B15" s="302">
        <v>3</v>
      </c>
      <c r="C15" s="303"/>
      <c r="D15" s="303"/>
      <c r="E15" s="304"/>
      <c r="F15" s="304"/>
      <c r="G15" s="304"/>
      <c r="H15" s="304"/>
      <c r="I15" s="304"/>
      <c r="J15" s="304"/>
      <c r="K15" s="304"/>
      <c r="L15" s="304"/>
      <c r="M15" s="304"/>
      <c r="N15" s="304"/>
      <c r="O15" s="305" t="str">
        <f t="shared" si="10"/>
        <v/>
      </c>
      <c r="P15" s="306" t="str">
        <f t="shared" si="0"/>
        <v/>
      </c>
      <c r="Q15" s="307">
        <f t="shared" si="1"/>
        <v>100</v>
      </c>
      <c r="R15" s="308" t="str">
        <f t="shared" si="2"/>
        <v/>
      </c>
      <c r="S15" s="309">
        <v>100</v>
      </c>
      <c r="T15" s="310" t="str">
        <f t="shared" si="3"/>
        <v/>
      </c>
      <c r="U15" s="311">
        <v>0</v>
      </c>
      <c r="V15" s="312" t="str">
        <f t="shared" si="4"/>
        <v/>
      </c>
      <c r="W15" s="313" t="s">
        <v>125</v>
      </c>
      <c r="X15" s="314" t="str">
        <f t="shared" si="5"/>
        <v/>
      </c>
      <c r="Y15" s="313" t="s">
        <v>56</v>
      </c>
      <c r="Z15" s="314" t="str">
        <f>IF(SUM($E15:$N15)&gt;0,$X15*(VLOOKUP($Y15,'Lookup Tables'!$K$4:$L$7,2,FALSE)),"")</f>
        <v/>
      </c>
      <c r="AA15" s="309">
        <v>100</v>
      </c>
      <c r="AB15" s="314" t="str">
        <f t="shared" si="6"/>
        <v/>
      </c>
      <c r="AC15" s="309" t="s">
        <v>62</v>
      </c>
      <c r="AD15" s="314" t="str">
        <f t="shared" si="7"/>
        <v/>
      </c>
      <c r="AE15" s="309" t="s">
        <v>56</v>
      </c>
      <c r="AF15" s="314" t="str">
        <f t="shared" si="8"/>
        <v/>
      </c>
      <c r="AG15" s="315" t="str">
        <f t="shared" ref="AG15:AG78" si="11">IF(SUM($E15:$N15)&gt;0,SUM($Z15,$AF15),"")</f>
        <v/>
      </c>
      <c r="AH15" s="316" t="s">
        <v>68</v>
      </c>
      <c r="AI15" s="317" t="str">
        <f t="shared" si="9"/>
        <v/>
      </c>
    </row>
    <row r="16" spans="1:35" ht="17.25" customHeight="1" x14ac:dyDescent="0.3">
      <c r="A16" s="24"/>
      <c r="B16" s="302">
        <v>4</v>
      </c>
      <c r="C16" s="303"/>
      <c r="D16" s="303"/>
      <c r="E16" s="304"/>
      <c r="F16" s="304"/>
      <c r="G16" s="304"/>
      <c r="H16" s="304"/>
      <c r="I16" s="304"/>
      <c r="J16" s="304"/>
      <c r="K16" s="304"/>
      <c r="L16" s="304"/>
      <c r="M16" s="304"/>
      <c r="N16" s="304"/>
      <c r="O16" s="305" t="str">
        <f t="shared" si="10"/>
        <v/>
      </c>
      <c r="P16" s="306" t="str">
        <f t="shared" si="0"/>
        <v/>
      </c>
      <c r="Q16" s="307">
        <f t="shared" si="1"/>
        <v>100</v>
      </c>
      <c r="R16" s="308" t="str">
        <f t="shared" si="2"/>
        <v/>
      </c>
      <c r="S16" s="309">
        <v>100</v>
      </c>
      <c r="T16" s="310" t="str">
        <f t="shared" si="3"/>
        <v/>
      </c>
      <c r="U16" s="311">
        <v>0</v>
      </c>
      <c r="V16" s="312" t="str">
        <f t="shared" si="4"/>
        <v/>
      </c>
      <c r="W16" s="313" t="s">
        <v>125</v>
      </c>
      <c r="X16" s="314" t="str">
        <f t="shared" si="5"/>
        <v/>
      </c>
      <c r="Y16" s="313" t="s">
        <v>56</v>
      </c>
      <c r="Z16" s="314" t="str">
        <f>IF(SUM($E16:$N16)&gt;0,$X16*(VLOOKUP($Y16,'Lookup Tables'!$K$4:$L$7,2,FALSE)),"")</f>
        <v/>
      </c>
      <c r="AA16" s="309">
        <v>100</v>
      </c>
      <c r="AB16" s="314" t="str">
        <f t="shared" si="6"/>
        <v/>
      </c>
      <c r="AC16" s="309" t="s">
        <v>62</v>
      </c>
      <c r="AD16" s="314" t="str">
        <f t="shared" si="7"/>
        <v/>
      </c>
      <c r="AE16" s="309" t="s">
        <v>56</v>
      </c>
      <c r="AF16" s="314" t="str">
        <f t="shared" si="8"/>
        <v/>
      </c>
      <c r="AG16" s="315" t="str">
        <f t="shared" si="11"/>
        <v/>
      </c>
      <c r="AH16" s="316" t="s">
        <v>68</v>
      </c>
      <c r="AI16" s="317" t="str">
        <f t="shared" si="9"/>
        <v/>
      </c>
    </row>
    <row r="17" spans="1:35" ht="17.25" customHeight="1" x14ac:dyDescent="0.3">
      <c r="A17" s="24"/>
      <c r="B17" s="302">
        <v>5</v>
      </c>
      <c r="C17" s="303"/>
      <c r="D17" s="303"/>
      <c r="E17" s="304"/>
      <c r="F17" s="304"/>
      <c r="G17" s="304"/>
      <c r="H17" s="304"/>
      <c r="I17" s="304"/>
      <c r="J17" s="304"/>
      <c r="K17" s="304"/>
      <c r="L17" s="304"/>
      <c r="M17" s="304"/>
      <c r="N17" s="304"/>
      <c r="O17" s="305" t="str">
        <f t="shared" si="10"/>
        <v/>
      </c>
      <c r="P17" s="306" t="str">
        <f t="shared" si="0"/>
        <v/>
      </c>
      <c r="Q17" s="307">
        <f t="shared" si="1"/>
        <v>100</v>
      </c>
      <c r="R17" s="308" t="str">
        <f t="shared" si="2"/>
        <v/>
      </c>
      <c r="S17" s="309">
        <v>100</v>
      </c>
      <c r="T17" s="310" t="str">
        <f t="shared" si="3"/>
        <v/>
      </c>
      <c r="U17" s="311">
        <v>0</v>
      </c>
      <c r="V17" s="312" t="str">
        <f t="shared" si="4"/>
        <v/>
      </c>
      <c r="W17" s="313" t="s">
        <v>125</v>
      </c>
      <c r="X17" s="314" t="str">
        <f t="shared" si="5"/>
        <v/>
      </c>
      <c r="Y17" s="313" t="s">
        <v>56</v>
      </c>
      <c r="Z17" s="314" t="str">
        <f>IF(SUM($E17:$N17)&gt;0,$X17*(VLOOKUP($Y17,'Lookup Tables'!$K$4:$L$7,2,FALSE)),"")</f>
        <v/>
      </c>
      <c r="AA17" s="309">
        <v>100</v>
      </c>
      <c r="AB17" s="314" t="str">
        <f t="shared" si="6"/>
        <v/>
      </c>
      <c r="AC17" s="309" t="s">
        <v>62</v>
      </c>
      <c r="AD17" s="314" t="str">
        <f t="shared" si="7"/>
        <v/>
      </c>
      <c r="AE17" s="309" t="s">
        <v>56</v>
      </c>
      <c r="AF17" s="314" t="str">
        <f t="shared" si="8"/>
        <v/>
      </c>
      <c r="AG17" s="315" t="str">
        <f t="shared" si="11"/>
        <v/>
      </c>
      <c r="AH17" s="316" t="s">
        <v>68</v>
      </c>
      <c r="AI17" s="317" t="str">
        <f t="shared" si="9"/>
        <v/>
      </c>
    </row>
    <row r="18" spans="1:35" ht="17.25" customHeight="1" x14ac:dyDescent="0.3">
      <c r="A18" s="24"/>
      <c r="B18" s="302">
        <v>6</v>
      </c>
      <c r="C18" s="303"/>
      <c r="D18" s="303"/>
      <c r="E18" s="304"/>
      <c r="F18" s="304"/>
      <c r="G18" s="304"/>
      <c r="H18" s="304"/>
      <c r="I18" s="304"/>
      <c r="J18" s="304"/>
      <c r="K18" s="304"/>
      <c r="L18" s="304"/>
      <c r="M18" s="304"/>
      <c r="N18" s="304"/>
      <c r="O18" s="305" t="str">
        <f t="shared" si="10"/>
        <v/>
      </c>
      <c r="P18" s="306" t="str">
        <f t="shared" si="0"/>
        <v/>
      </c>
      <c r="Q18" s="307">
        <f t="shared" si="1"/>
        <v>100</v>
      </c>
      <c r="R18" s="308" t="str">
        <f t="shared" si="2"/>
        <v/>
      </c>
      <c r="S18" s="309">
        <v>100</v>
      </c>
      <c r="T18" s="310" t="str">
        <f t="shared" si="3"/>
        <v/>
      </c>
      <c r="U18" s="311">
        <v>0</v>
      </c>
      <c r="V18" s="312" t="str">
        <f t="shared" si="4"/>
        <v/>
      </c>
      <c r="W18" s="313" t="s">
        <v>125</v>
      </c>
      <c r="X18" s="314" t="str">
        <f t="shared" si="5"/>
        <v/>
      </c>
      <c r="Y18" s="313" t="s">
        <v>56</v>
      </c>
      <c r="Z18" s="314" t="str">
        <f>IF(SUM($E18:$N18)&gt;0,$X18*(VLOOKUP($Y18,'Lookup Tables'!$K$4:$L$7,2,FALSE)),"")</f>
        <v/>
      </c>
      <c r="AA18" s="309">
        <v>100</v>
      </c>
      <c r="AB18" s="314" t="str">
        <f t="shared" si="6"/>
        <v/>
      </c>
      <c r="AC18" s="309" t="s">
        <v>62</v>
      </c>
      <c r="AD18" s="314" t="str">
        <f t="shared" si="7"/>
        <v/>
      </c>
      <c r="AE18" s="309" t="s">
        <v>56</v>
      </c>
      <c r="AF18" s="314" t="str">
        <f t="shared" si="8"/>
        <v/>
      </c>
      <c r="AG18" s="315" t="str">
        <f t="shared" si="11"/>
        <v/>
      </c>
      <c r="AH18" s="316" t="s">
        <v>68</v>
      </c>
      <c r="AI18" s="317" t="str">
        <f t="shared" si="9"/>
        <v/>
      </c>
    </row>
    <row r="19" spans="1:35" ht="17.25" customHeight="1" x14ac:dyDescent="0.3">
      <c r="A19" s="24"/>
      <c r="B19" s="302">
        <v>7</v>
      </c>
      <c r="C19" s="303"/>
      <c r="D19" s="303"/>
      <c r="E19" s="304"/>
      <c r="F19" s="304"/>
      <c r="G19" s="304"/>
      <c r="H19" s="304"/>
      <c r="I19" s="304"/>
      <c r="J19" s="304"/>
      <c r="K19" s="304"/>
      <c r="L19" s="304"/>
      <c r="M19" s="304"/>
      <c r="N19" s="304"/>
      <c r="O19" s="305" t="str">
        <f t="shared" si="10"/>
        <v/>
      </c>
      <c r="P19" s="306" t="str">
        <f t="shared" si="0"/>
        <v/>
      </c>
      <c r="Q19" s="307">
        <f t="shared" si="1"/>
        <v>100</v>
      </c>
      <c r="R19" s="308" t="str">
        <f t="shared" si="2"/>
        <v/>
      </c>
      <c r="S19" s="309">
        <v>100</v>
      </c>
      <c r="T19" s="310" t="str">
        <f t="shared" si="3"/>
        <v/>
      </c>
      <c r="U19" s="311">
        <v>0</v>
      </c>
      <c r="V19" s="312" t="str">
        <f t="shared" si="4"/>
        <v/>
      </c>
      <c r="W19" s="313" t="s">
        <v>125</v>
      </c>
      <c r="X19" s="314" t="str">
        <f t="shared" si="5"/>
        <v/>
      </c>
      <c r="Y19" s="313" t="s">
        <v>56</v>
      </c>
      <c r="Z19" s="314" t="str">
        <f>IF(SUM($E19:$N19)&gt;0,$X19*(VLOOKUP($Y19,'Lookup Tables'!$K$4:$L$7,2,FALSE)),"")</f>
        <v/>
      </c>
      <c r="AA19" s="309">
        <v>100</v>
      </c>
      <c r="AB19" s="314" t="str">
        <f t="shared" si="6"/>
        <v/>
      </c>
      <c r="AC19" s="309" t="s">
        <v>62</v>
      </c>
      <c r="AD19" s="314" t="str">
        <f t="shared" si="7"/>
        <v/>
      </c>
      <c r="AE19" s="309" t="s">
        <v>56</v>
      </c>
      <c r="AF19" s="314" t="str">
        <f t="shared" si="8"/>
        <v/>
      </c>
      <c r="AG19" s="315" t="str">
        <f t="shared" si="11"/>
        <v/>
      </c>
      <c r="AH19" s="316" t="s">
        <v>68</v>
      </c>
      <c r="AI19" s="317" t="str">
        <f t="shared" si="9"/>
        <v/>
      </c>
    </row>
    <row r="20" spans="1:35" ht="17.25" customHeight="1" x14ac:dyDescent="0.3">
      <c r="A20" s="24"/>
      <c r="B20" s="302">
        <v>8</v>
      </c>
      <c r="C20" s="303"/>
      <c r="D20" s="303"/>
      <c r="E20" s="304"/>
      <c r="F20" s="304"/>
      <c r="G20" s="304"/>
      <c r="H20" s="304"/>
      <c r="I20" s="304"/>
      <c r="J20" s="304"/>
      <c r="K20" s="304"/>
      <c r="L20" s="304"/>
      <c r="M20" s="304"/>
      <c r="N20" s="304"/>
      <c r="O20" s="305" t="str">
        <f t="shared" si="10"/>
        <v/>
      </c>
      <c r="P20" s="306" t="str">
        <f t="shared" si="0"/>
        <v/>
      </c>
      <c r="Q20" s="307">
        <f t="shared" si="1"/>
        <v>100</v>
      </c>
      <c r="R20" s="308" t="str">
        <f t="shared" si="2"/>
        <v/>
      </c>
      <c r="S20" s="309">
        <v>100</v>
      </c>
      <c r="T20" s="310" t="str">
        <f t="shared" si="3"/>
        <v/>
      </c>
      <c r="U20" s="311">
        <v>0</v>
      </c>
      <c r="V20" s="312" t="str">
        <f t="shared" si="4"/>
        <v/>
      </c>
      <c r="W20" s="313" t="s">
        <v>125</v>
      </c>
      <c r="X20" s="314" t="str">
        <f t="shared" si="5"/>
        <v/>
      </c>
      <c r="Y20" s="313" t="s">
        <v>56</v>
      </c>
      <c r="Z20" s="314" t="str">
        <f>IF(SUM($E20:$N20)&gt;0,$X20*(VLOOKUP($Y20,'Lookup Tables'!$K$4:$L$7,2,FALSE)),"")</f>
        <v/>
      </c>
      <c r="AA20" s="309">
        <v>100</v>
      </c>
      <c r="AB20" s="314" t="str">
        <f t="shared" si="6"/>
        <v/>
      </c>
      <c r="AC20" s="309" t="s">
        <v>62</v>
      </c>
      <c r="AD20" s="314" t="str">
        <f t="shared" si="7"/>
        <v/>
      </c>
      <c r="AE20" s="309" t="s">
        <v>56</v>
      </c>
      <c r="AF20" s="314" t="str">
        <f t="shared" si="8"/>
        <v/>
      </c>
      <c r="AG20" s="315" t="str">
        <f t="shared" si="11"/>
        <v/>
      </c>
      <c r="AH20" s="316" t="s">
        <v>68</v>
      </c>
      <c r="AI20" s="317" t="str">
        <f t="shared" si="9"/>
        <v/>
      </c>
    </row>
    <row r="21" spans="1:35" ht="17.25" customHeight="1" x14ac:dyDescent="0.3">
      <c r="A21" s="24"/>
      <c r="B21" s="302">
        <v>9</v>
      </c>
      <c r="C21" s="303"/>
      <c r="D21" s="303"/>
      <c r="E21" s="304"/>
      <c r="F21" s="304"/>
      <c r="G21" s="304"/>
      <c r="H21" s="304"/>
      <c r="I21" s="304"/>
      <c r="J21" s="304"/>
      <c r="K21" s="304"/>
      <c r="L21" s="304"/>
      <c r="M21" s="304"/>
      <c r="N21" s="304"/>
      <c r="O21" s="305" t="str">
        <f t="shared" si="10"/>
        <v/>
      </c>
      <c r="P21" s="306" t="str">
        <f t="shared" si="0"/>
        <v/>
      </c>
      <c r="Q21" s="307">
        <f t="shared" si="1"/>
        <v>100</v>
      </c>
      <c r="R21" s="308" t="str">
        <f t="shared" si="2"/>
        <v/>
      </c>
      <c r="S21" s="309">
        <v>100</v>
      </c>
      <c r="T21" s="310" t="str">
        <f t="shared" si="3"/>
        <v/>
      </c>
      <c r="U21" s="311">
        <v>0</v>
      </c>
      <c r="V21" s="312" t="str">
        <f t="shared" si="4"/>
        <v/>
      </c>
      <c r="W21" s="313" t="s">
        <v>125</v>
      </c>
      <c r="X21" s="314" t="str">
        <f t="shared" si="5"/>
        <v/>
      </c>
      <c r="Y21" s="313" t="s">
        <v>56</v>
      </c>
      <c r="Z21" s="314" t="str">
        <f>IF(SUM($E21:$N21)&gt;0,$X21*(VLOOKUP($Y21,'Lookup Tables'!$K$4:$L$7,2,FALSE)),"")</f>
        <v/>
      </c>
      <c r="AA21" s="309">
        <v>100</v>
      </c>
      <c r="AB21" s="314" t="str">
        <f t="shared" si="6"/>
        <v/>
      </c>
      <c r="AC21" s="309" t="s">
        <v>62</v>
      </c>
      <c r="AD21" s="314" t="str">
        <f t="shared" si="7"/>
        <v/>
      </c>
      <c r="AE21" s="309" t="s">
        <v>56</v>
      </c>
      <c r="AF21" s="314" t="str">
        <f t="shared" si="8"/>
        <v/>
      </c>
      <c r="AG21" s="315" t="str">
        <f t="shared" si="11"/>
        <v/>
      </c>
      <c r="AH21" s="316" t="s">
        <v>68</v>
      </c>
      <c r="AI21" s="317" t="str">
        <f t="shared" si="9"/>
        <v/>
      </c>
    </row>
    <row r="22" spans="1:35" ht="17.25" customHeight="1" x14ac:dyDescent="0.3">
      <c r="A22" s="24"/>
      <c r="B22" s="302">
        <v>10</v>
      </c>
      <c r="C22" s="303"/>
      <c r="D22" s="303"/>
      <c r="E22" s="304"/>
      <c r="F22" s="304"/>
      <c r="G22" s="304"/>
      <c r="H22" s="304"/>
      <c r="I22" s="304"/>
      <c r="J22" s="304"/>
      <c r="K22" s="304"/>
      <c r="L22" s="304"/>
      <c r="M22" s="304"/>
      <c r="N22" s="304"/>
      <c r="O22" s="305" t="str">
        <f t="shared" si="10"/>
        <v/>
      </c>
      <c r="P22" s="306" t="str">
        <f t="shared" si="0"/>
        <v/>
      </c>
      <c r="Q22" s="307">
        <f t="shared" si="1"/>
        <v>100</v>
      </c>
      <c r="R22" s="308" t="str">
        <f t="shared" si="2"/>
        <v/>
      </c>
      <c r="S22" s="309">
        <v>100</v>
      </c>
      <c r="T22" s="310" t="str">
        <f t="shared" si="3"/>
        <v/>
      </c>
      <c r="U22" s="311">
        <v>0</v>
      </c>
      <c r="V22" s="312" t="str">
        <f t="shared" si="4"/>
        <v/>
      </c>
      <c r="W22" s="313" t="s">
        <v>125</v>
      </c>
      <c r="X22" s="314" t="str">
        <f t="shared" si="5"/>
        <v/>
      </c>
      <c r="Y22" s="313" t="s">
        <v>56</v>
      </c>
      <c r="Z22" s="314" t="str">
        <f>IF(SUM($E22:$N22)&gt;0,$X22*(VLOOKUP($Y22,'Lookup Tables'!$K$4:$L$7,2,FALSE)),"")</f>
        <v/>
      </c>
      <c r="AA22" s="309">
        <v>100</v>
      </c>
      <c r="AB22" s="314" t="str">
        <f t="shared" si="6"/>
        <v/>
      </c>
      <c r="AC22" s="309" t="s">
        <v>62</v>
      </c>
      <c r="AD22" s="314" t="str">
        <f t="shared" si="7"/>
        <v/>
      </c>
      <c r="AE22" s="309" t="s">
        <v>56</v>
      </c>
      <c r="AF22" s="314" t="str">
        <f t="shared" si="8"/>
        <v/>
      </c>
      <c r="AG22" s="315" t="str">
        <f t="shared" si="11"/>
        <v/>
      </c>
      <c r="AH22" s="316" t="s">
        <v>68</v>
      </c>
      <c r="AI22" s="317" t="str">
        <f t="shared" si="9"/>
        <v/>
      </c>
    </row>
    <row r="23" spans="1:35" ht="17.25" customHeight="1" x14ac:dyDescent="0.3">
      <c r="A23" s="24"/>
      <c r="B23" s="302">
        <v>11</v>
      </c>
      <c r="C23" s="303"/>
      <c r="D23" s="303"/>
      <c r="E23" s="304"/>
      <c r="F23" s="304"/>
      <c r="G23" s="304"/>
      <c r="H23" s="304"/>
      <c r="I23" s="304"/>
      <c r="J23" s="304"/>
      <c r="K23" s="304"/>
      <c r="L23" s="304"/>
      <c r="M23" s="304"/>
      <c r="N23" s="304"/>
      <c r="O23" s="305" t="str">
        <f t="shared" si="10"/>
        <v/>
      </c>
      <c r="P23" s="306" t="str">
        <f t="shared" si="0"/>
        <v/>
      </c>
      <c r="Q23" s="307">
        <f t="shared" si="1"/>
        <v>100</v>
      </c>
      <c r="R23" s="308" t="str">
        <f t="shared" si="2"/>
        <v/>
      </c>
      <c r="S23" s="309">
        <v>100</v>
      </c>
      <c r="T23" s="310" t="str">
        <f t="shared" si="3"/>
        <v/>
      </c>
      <c r="U23" s="311">
        <v>0</v>
      </c>
      <c r="V23" s="312" t="str">
        <f t="shared" si="4"/>
        <v/>
      </c>
      <c r="W23" s="313" t="s">
        <v>125</v>
      </c>
      <c r="X23" s="314" t="str">
        <f t="shared" si="5"/>
        <v/>
      </c>
      <c r="Y23" s="313" t="s">
        <v>56</v>
      </c>
      <c r="Z23" s="314" t="str">
        <f>IF(SUM($E23:$N23)&gt;0,$X23*(VLOOKUP($Y23,'Lookup Tables'!$K$4:$L$7,2,FALSE)),"")</f>
        <v/>
      </c>
      <c r="AA23" s="309">
        <v>100</v>
      </c>
      <c r="AB23" s="314" t="str">
        <f t="shared" si="6"/>
        <v/>
      </c>
      <c r="AC23" s="309" t="s">
        <v>62</v>
      </c>
      <c r="AD23" s="314" t="str">
        <f t="shared" si="7"/>
        <v/>
      </c>
      <c r="AE23" s="309" t="s">
        <v>56</v>
      </c>
      <c r="AF23" s="314" t="str">
        <f t="shared" si="8"/>
        <v/>
      </c>
      <c r="AG23" s="315" t="str">
        <f t="shared" si="11"/>
        <v/>
      </c>
      <c r="AH23" s="316" t="s">
        <v>68</v>
      </c>
      <c r="AI23" s="317" t="str">
        <f t="shared" si="9"/>
        <v/>
      </c>
    </row>
    <row r="24" spans="1:35" ht="17.25" customHeight="1" x14ac:dyDescent="0.3">
      <c r="A24" s="24"/>
      <c r="B24" s="302">
        <v>12</v>
      </c>
      <c r="C24" s="303"/>
      <c r="D24" s="303"/>
      <c r="E24" s="304"/>
      <c r="F24" s="304"/>
      <c r="G24" s="304"/>
      <c r="H24" s="304"/>
      <c r="I24" s="304"/>
      <c r="J24" s="304"/>
      <c r="K24" s="304"/>
      <c r="L24" s="304"/>
      <c r="M24" s="304"/>
      <c r="N24" s="304"/>
      <c r="O24" s="305" t="str">
        <f t="shared" si="10"/>
        <v/>
      </c>
      <c r="P24" s="306" t="str">
        <f t="shared" si="0"/>
        <v/>
      </c>
      <c r="Q24" s="307">
        <f t="shared" si="1"/>
        <v>100</v>
      </c>
      <c r="R24" s="308" t="str">
        <f t="shared" si="2"/>
        <v/>
      </c>
      <c r="S24" s="309">
        <v>100</v>
      </c>
      <c r="T24" s="310" t="str">
        <f t="shared" si="3"/>
        <v/>
      </c>
      <c r="U24" s="311">
        <v>0</v>
      </c>
      <c r="V24" s="312" t="str">
        <f t="shared" si="4"/>
        <v/>
      </c>
      <c r="W24" s="313" t="s">
        <v>125</v>
      </c>
      <c r="X24" s="314" t="str">
        <f t="shared" si="5"/>
        <v/>
      </c>
      <c r="Y24" s="313" t="s">
        <v>56</v>
      </c>
      <c r="Z24" s="314" t="str">
        <f>IF(SUM($E24:$N24)&gt;0,$X24*(VLOOKUP($Y24,'Lookup Tables'!$K$4:$L$7,2,FALSE)),"")</f>
        <v/>
      </c>
      <c r="AA24" s="309">
        <v>100</v>
      </c>
      <c r="AB24" s="314" t="str">
        <f t="shared" si="6"/>
        <v/>
      </c>
      <c r="AC24" s="309" t="s">
        <v>62</v>
      </c>
      <c r="AD24" s="314" t="str">
        <f t="shared" si="7"/>
        <v/>
      </c>
      <c r="AE24" s="309" t="s">
        <v>56</v>
      </c>
      <c r="AF24" s="314" t="str">
        <f t="shared" si="8"/>
        <v/>
      </c>
      <c r="AG24" s="315" t="str">
        <f t="shared" si="11"/>
        <v/>
      </c>
      <c r="AH24" s="316" t="s">
        <v>68</v>
      </c>
      <c r="AI24" s="317" t="str">
        <f t="shared" si="9"/>
        <v/>
      </c>
    </row>
    <row r="25" spans="1:35" ht="17.25" customHeight="1" x14ac:dyDescent="0.3">
      <c r="A25" s="24"/>
      <c r="B25" s="302">
        <v>13</v>
      </c>
      <c r="C25" s="303"/>
      <c r="D25" s="303"/>
      <c r="E25" s="304"/>
      <c r="F25" s="304"/>
      <c r="G25" s="304"/>
      <c r="H25" s="304"/>
      <c r="I25" s="304"/>
      <c r="J25" s="304"/>
      <c r="K25" s="304"/>
      <c r="L25" s="304"/>
      <c r="M25" s="304"/>
      <c r="N25" s="304"/>
      <c r="O25" s="305" t="str">
        <f t="shared" si="10"/>
        <v/>
      </c>
      <c r="P25" s="306" t="str">
        <f t="shared" si="0"/>
        <v/>
      </c>
      <c r="Q25" s="307">
        <f t="shared" si="1"/>
        <v>100</v>
      </c>
      <c r="R25" s="308" t="str">
        <f t="shared" si="2"/>
        <v/>
      </c>
      <c r="S25" s="309">
        <v>100</v>
      </c>
      <c r="T25" s="310" t="str">
        <f t="shared" si="3"/>
        <v/>
      </c>
      <c r="U25" s="311">
        <v>0</v>
      </c>
      <c r="V25" s="312" t="str">
        <f t="shared" si="4"/>
        <v/>
      </c>
      <c r="W25" s="313" t="s">
        <v>125</v>
      </c>
      <c r="X25" s="314" t="str">
        <f t="shared" si="5"/>
        <v/>
      </c>
      <c r="Y25" s="313" t="s">
        <v>56</v>
      </c>
      <c r="Z25" s="314" t="str">
        <f>IF(SUM($E25:$N25)&gt;0,$X25*(VLOOKUP($Y25,'Lookup Tables'!$K$4:$L$7,2,FALSE)),"")</f>
        <v/>
      </c>
      <c r="AA25" s="309">
        <v>100</v>
      </c>
      <c r="AB25" s="314" t="str">
        <f t="shared" si="6"/>
        <v/>
      </c>
      <c r="AC25" s="309" t="s">
        <v>62</v>
      </c>
      <c r="AD25" s="314" t="str">
        <f t="shared" si="7"/>
        <v/>
      </c>
      <c r="AE25" s="309" t="s">
        <v>56</v>
      </c>
      <c r="AF25" s="314" t="str">
        <f t="shared" si="8"/>
        <v/>
      </c>
      <c r="AG25" s="315" t="str">
        <f t="shared" si="11"/>
        <v/>
      </c>
      <c r="AH25" s="316" t="s">
        <v>68</v>
      </c>
      <c r="AI25" s="317" t="str">
        <f t="shared" si="9"/>
        <v/>
      </c>
    </row>
    <row r="26" spans="1:35" ht="17.25" customHeight="1" x14ac:dyDescent="0.3">
      <c r="A26" s="24"/>
      <c r="B26" s="302">
        <v>14</v>
      </c>
      <c r="C26" s="303"/>
      <c r="D26" s="303"/>
      <c r="E26" s="304"/>
      <c r="F26" s="304"/>
      <c r="G26" s="304"/>
      <c r="H26" s="304"/>
      <c r="I26" s="304"/>
      <c r="J26" s="304"/>
      <c r="K26" s="304"/>
      <c r="L26" s="304"/>
      <c r="M26" s="304"/>
      <c r="N26" s="304"/>
      <c r="O26" s="305" t="str">
        <f t="shared" si="10"/>
        <v/>
      </c>
      <c r="P26" s="306" t="str">
        <f t="shared" si="0"/>
        <v/>
      </c>
      <c r="Q26" s="307">
        <f t="shared" si="1"/>
        <v>100</v>
      </c>
      <c r="R26" s="308" t="str">
        <f t="shared" si="2"/>
        <v/>
      </c>
      <c r="S26" s="309">
        <v>100</v>
      </c>
      <c r="T26" s="310" t="str">
        <f t="shared" si="3"/>
        <v/>
      </c>
      <c r="U26" s="311">
        <v>0</v>
      </c>
      <c r="V26" s="312" t="str">
        <f t="shared" si="4"/>
        <v/>
      </c>
      <c r="W26" s="313" t="s">
        <v>125</v>
      </c>
      <c r="X26" s="314" t="str">
        <f t="shared" si="5"/>
        <v/>
      </c>
      <c r="Y26" s="313" t="s">
        <v>56</v>
      </c>
      <c r="Z26" s="314" t="str">
        <f>IF(SUM($E26:$N26)&gt;0,$X26*(VLOOKUP($Y26,'Lookup Tables'!$K$4:$L$7,2,FALSE)),"")</f>
        <v/>
      </c>
      <c r="AA26" s="309">
        <v>100</v>
      </c>
      <c r="AB26" s="314" t="str">
        <f t="shared" si="6"/>
        <v/>
      </c>
      <c r="AC26" s="309" t="s">
        <v>62</v>
      </c>
      <c r="AD26" s="314" t="str">
        <f t="shared" si="7"/>
        <v/>
      </c>
      <c r="AE26" s="309" t="s">
        <v>56</v>
      </c>
      <c r="AF26" s="314" t="str">
        <f t="shared" si="8"/>
        <v/>
      </c>
      <c r="AG26" s="315" t="str">
        <f t="shared" si="11"/>
        <v/>
      </c>
      <c r="AH26" s="316" t="s">
        <v>68</v>
      </c>
      <c r="AI26" s="317" t="str">
        <f t="shared" si="9"/>
        <v/>
      </c>
    </row>
    <row r="27" spans="1:35" ht="17.25" customHeight="1" x14ac:dyDescent="0.3">
      <c r="A27" s="24"/>
      <c r="B27" s="302">
        <v>15</v>
      </c>
      <c r="C27" s="303"/>
      <c r="D27" s="303"/>
      <c r="E27" s="304"/>
      <c r="F27" s="304"/>
      <c r="G27" s="304"/>
      <c r="H27" s="304"/>
      <c r="I27" s="304"/>
      <c r="J27" s="304"/>
      <c r="K27" s="304"/>
      <c r="L27" s="304"/>
      <c r="M27" s="304"/>
      <c r="N27" s="304"/>
      <c r="O27" s="305" t="str">
        <f t="shared" si="10"/>
        <v/>
      </c>
      <c r="P27" s="306" t="str">
        <f t="shared" si="0"/>
        <v/>
      </c>
      <c r="Q27" s="307">
        <f t="shared" si="1"/>
        <v>100</v>
      </c>
      <c r="R27" s="308" t="str">
        <f t="shared" si="2"/>
        <v/>
      </c>
      <c r="S27" s="309">
        <v>100</v>
      </c>
      <c r="T27" s="310" t="str">
        <f t="shared" si="3"/>
        <v/>
      </c>
      <c r="U27" s="311">
        <v>0</v>
      </c>
      <c r="V27" s="312" t="str">
        <f t="shared" si="4"/>
        <v/>
      </c>
      <c r="W27" s="313" t="s">
        <v>125</v>
      </c>
      <c r="X27" s="314" t="str">
        <f t="shared" si="5"/>
        <v/>
      </c>
      <c r="Y27" s="313" t="s">
        <v>56</v>
      </c>
      <c r="Z27" s="314" t="str">
        <f>IF(SUM($E27:$N27)&gt;0,$X27*(VLOOKUP($Y27,'Lookup Tables'!$K$4:$L$7,2,FALSE)),"")</f>
        <v/>
      </c>
      <c r="AA27" s="309">
        <v>100</v>
      </c>
      <c r="AB27" s="314" t="str">
        <f t="shared" si="6"/>
        <v/>
      </c>
      <c r="AC27" s="309" t="s">
        <v>62</v>
      </c>
      <c r="AD27" s="314" t="str">
        <f t="shared" si="7"/>
        <v/>
      </c>
      <c r="AE27" s="309" t="s">
        <v>56</v>
      </c>
      <c r="AF27" s="314" t="str">
        <f t="shared" si="8"/>
        <v/>
      </c>
      <c r="AG27" s="315" t="str">
        <f t="shared" si="11"/>
        <v/>
      </c>
      <c r="AH27" s="316" t="s">
        <v>68</v>
      </c>
      <c r="AI27" s="317" t="str">
        <f t="shared" si="9"/>
        <v/>
      </c>
    </row>
    <row r="28" spans="1:35" ht="17.25" customHeight="1" x14ac:dyDescent="0.3">
      <c r="A28" s="24"/>
      <c r="B28" s="302">
        <v>16</v>
      </c>
      <c r="C28" s="303"/>
      <c r="D28" s="303"/>
      <c r="E28" s="304"/>
      <c r="F28" s="304"/>
      <c r="G28" s="304"/>
      <c r="H28" s="304"/>
      <c r="I28" s="304"/>
      <c r="J28" s="304"/>
      <c r="K28" s="304"/>
      <c r="L28" s="304"/>
      <c r="M28" s="304"/>
      <c r="N28" s="304"/>
      <c r="O28" s="305" t="str">
        <f t="shared" si="10"/>
        <v/>
      </c>
      <c r="P28" s="306" t="str">
        <f t="shared" si="0"/>
        <v/>
      </c>
      <c r="Q28" s="307">
        <f t="shared" si="1"/>
        <v>100</v>
      </c>
      <c r="R28" s="308" t="str">
        <f t="shared" si="2"/>
        <v/>
      </c>
      <c r="S28" s="309">
        <v>100</v>
      </c>
      <c r="T28" s="310" t="str">
        <f t="shared" si="3"/>
        <v/>
      </c>
      <c r="U28" s="311">
        <v>0</v>
      </c>
      <c r="V28" s="312" t="str">
        <f t="shared" si="4"/>
        <v/>
      </c>
      <c r="W28" s="313" t="s">
        <v>125</v>
      </c>
      <c r="X28" s="314" t="str">
        <f t="shared" si="5"/>
        <v/>
      </c>
      <c r="Y28" s="313" t="s">
        <v>56</v>
      </c>
      <c r="Z28" s="314" t="str">
        <f>IF(SUM($E28:$N28)&gt;0,$X28*(VLOOKUP($Y28,'Lookup Tables'!$K$4:$L$7,2,FALSE)),"")</f>
        <v/>
      </c>
      <c r="AA28" s="309">
        <v>100</v>
      </c>
      <c r="AB28" s="314" t="str">
        <f t="shared" si="6"/>
        <v/>
      </c>
      <c r="AC28" s="309" t="s">
        <v>62</v>
      </c>
      <c r="AD28" s="314" t="str">
        <f t="shared" si="7"/>
        <v/>
      </c>
      <c r="AE28" s="309" t="s">
        <v>56</v>
      </c>
      <c r="AF28" s="314" t="str">
        <f t="shared" si="8"/>
        <v/>
      </c>
      <c r="AG28" s="315" t="str">
        <f t="shared" si="11"/>
        <v/>
      </c>
      <c r="AH28" s="316" t="s">
        <v>68</v>
      </c>
      <c r="AI28" s="317" t="str">
        <f t="shared" si="9"/>
        <v/>
      </c>
    </row>
    <row r="29" spans="1:35" ht="17.25" customHeight="1" x14ac:dyDescent="0.3">
      <c r="A29" s="24"/>
      <c r="B29" s="302">
        <v>17</v>
      </c>
      <c r="C29" s="303"/>
      <c r="D29" s="303"/>
      <c r="E29" s="304"/>
      <c r="F29" s="304"/>
      <c r="G29" s="304"/>
      <c r="H29" s="304"/>
      <c r="I29" s="304"/>
      <c r="J29" s="304"/>
      <c r="K29" s="304"/>
      <c r="L29" s="304"/>
      <c r="M29" s="304"/>
      <c r="N29" s="304"/>
      <c r="O29" s="305" t="str">
        <f t="shared" si="10"/>
        <v/>
      </c>
      <c r="P29" s="306" t="str">
        <f t="shared" si="0"/>
        <v/>
      </c>
      <c r="Q29" s="307">
        <f t="shared" si="1"/>
        <v>100</v>
      </c>
      <c r="R29" s="308" t="str">
        <f t="shared" si="2"/>
        <v/>
      </c>
      <c r="S29" s="309">
        <v>100</v>
      </c>
      <c r="T29" s="310" t="str">
        <f t="shared" si="3"/>
        <v/>
      </c>
      <c r="U29" s="311">
        <v>0</v>
      </c>
      <c r="V29" s="312" t="str">
        <f t="shared" si="4"/>
        <v/>
      </c>
      <c r="W29" s="313" t="s">
        <v>125</v>
      </c>
      <c r="X29" s="314" t="str">
        <f t="shared" si="5"/>
        <v/>
      </c>
      <c r="Y29" s="313" t="s">
        <v>56</v>
      </c>
      <c r="Z29" s="314" t="str">
        <f>IF(SUM($E29:$N29)&gt;0,$X29*(VLOOKUP($Y29,'Lookup Tables'!$K$4:$L$7,2,FALSE)),"")</f>
        <v/>
      </c>
      <c r="AA29" s="309">
        <v>100</v>
      </c>
      <c r="AB29" s="314" t="str">
        <f t="shared" si="6"/>
        <v/>
      </c>
      <c r="AC29" s="309" t="s">
        <v>62</v>
      </c>
      <c r="AD29" s="314" t="str">
        <f t="shared" si="7"/>
        <v/>
      </c>
      <c r="AE29" s="309" t="s">
        <v>56</v>
      </c>
      <c r="AF29" s="314" t="str">
        <f t="shared" si="8"/>
        <v/>
      </c>
      <c r="AG29" s="315" t="str">
        <f t="shared" si="11"/>
        <v/>
      </c>
      <c r="AH29" s="316" t="s">
        <v>68</v>
      </c>
      <c r="AI29" s="317" t="str">
        <f t="shared" si="9"/>
        <v/>
      </c>
    </row>
    <row r="30" spans="1:35" ht="17.25" customHeight="1" x14ac:dyDescent="0.3">
      <c r="A30" s="24"/>
      <c r="B30" s="302">
        <v>18</v>
      </c>
      <c r="C30" s="303"/>
      <c r="D30" s="303"/>
      <c r="E30" s="304"/>
      <c r="F30" s="304"/>
      <c r="G30" s="304"/>
      <c r="H30" s="304"/>
      <c r="I30" s="304"/>
      <c r="J30" s="304"/>
      <c r="K30" s="304"/>
      <c r="L30" s="304"/>
      <c r="M30" s="304"/>
      <c r="N30" s="304"/>
      <c r="O30" s="305" t="str">
        <f t="shared" si="10"/>
        <v/>
      </c>
      <c r="P30" s="306" t="str">
        <f t="shared" si="0"/>
        <v/>
      </c>
      <c r="Q30" s="307">
        <f t="shared" si="1"/>
        <v>100</v>
      </c>
      <c r="R30" s="308" t="str">
        <f t="shared" si="2"/>
        <v/>
      </c>
      <c r="S30" s="309">
        <v>100</v>
      </c>
      <c r="T30" s="310" t="str">
        <f t="shared" si="3"/>
        <v/>
      </c>
      <c r="U30" s="311">
        <v>0</v>
      </c>
      <c r="V30" s="312" t="str">
        <f t="shared" si="4"/>
        <v/>
      </c>
      <c r="W30" s="313" t="s">
        <v>125</v>
      </c>
      <c r="X30" s="314" t="str">
        <f t="shared" si="5"/>
        <v/>
      </c>
      <c r="Y30" s="313" t="s">
        <v>56</v>
      </c>
      <c r="Z30" s="314" t="str">
        <f>IF(SUM($E30:$N30)&gt;0,$X30*(VLOOKUP($Y30,'Lookup Tables'!$K$4:$L$7,2,FALSE)),"")</f>
        <v/>
      </c>
      <c r="AA30" s="309">
        <v>100</v>
      </c>
      <c r="AB30" s="314" t="str">
        <f t="shared" si="6"/>
        <v/>
      </c>
      <c r="AC30" s="309" t="s">
        <v>62</v>
      </c>
      <c r="AD30" s="314" t="str">
        <f t="shared" si="7"/>
        <v/>
      </c>
      <c r="AE30" s="309" t="s">
        <v>56</v>
      </c>
      <c r="AF30" s="314" t="str">
        <f t="shared" si="8"/>
        <v/>
      </c>
      <c r="AG30" s="315" t="str">
        <f t="shared" si="11"/>
        <v/>
      </c>
      <c r="AH30" s="316" t="s">
        <v>68</v>
      </c>
      <c r="AI30" s="317" t="str">
        <f t="shared" si="9"/>
        <v/>
      </c>
    </row>
    <row r="31" spans="1:35" ht="17.25" customHeight="1" x14ac:dyDescent="0.3">
      <c r="A31" s="24"/>
      <c r="B31" s="302">
        <v>19</v>
      </c>
      <c r="C31" s="303"/>
      <c r="D31" s="303"/>
      <c r="E31" s="304"/>
      <c r="F31" s="304"/>
      <c r="G31" s="304"/>
      <c r="H31" s="304"/>
      <c r="I31" s="304"/>
      <c r="J31" s="304"/>
      <c r="K31" s="304"/>
      <c r="L31" s="304"/>
      <c r="M31" s="304"/>
      <c r="N31" s="304"/>
      <c r="O31" s="305" t="str">
        <f t="shared" si="10"/>
        <v/>
      </c>
      <c r="P31" s="306" t="str">
        <f t="shared" si="0"/>
        <v/>
      </c>
      <c r="Q31" s="307">
        <f t="shared" si="1"/>
        <v>100</v>
      </c>
      <c r="R31" s="308" t="str">
        <f t="shared" si="2"/>
        <v/>
      </c>
      <c r="S31" s="309">
        <v>100</v>
      </c>
      <c r="T31" s="310" t="str">
        <f t="shared" si="3"/>
        <v/>
      </c>
      <c r="U31" s="311">
        <v>0</v>
      </c>
      <c r="V31" s="312" t="str">
        <f t="shared" si="4"/>
        <v/>
      </c>
      <c r="W31" s="313" t="s">
        <v>125</v>
      </c>
      <c r="X31" s="314" t="str">
        <f t="shared" si="5"/>
        <v/>
      </c>
      <c r="Y31" s="313" t="s">
        <v>56</v>
      </c>
      <c r="Z31" s="314" t="str">
        <f>IF(SUM($E31:$N31)&gt;0,$X31*(VLOOKUP($Y31,'Lookup Tables'!$K$4:$L$7,2,FALSE)),"")</f>
        <v/>
      </c>
      <c r="AA31" s="309">
        <v>100</v>
      </c>
      <c r="AB31" s="314" t="str">
        <f t="shared" si="6"/>
        <v/>
      </c>
      <c r="AC31" s="309" t="s">
        <v>62</v>
      </c>
      <c r="AD31" s="314" t="str">
        <f t="shared" si="7"/>
        <v/>
      </c>
      <c r="AE31" s="309" t="s">
        <v>56</v>
      </c>
      <c r="AF31" s="314" t="str">
        <f t="shared" si="8"/>
        <v/>
      </c>
      <c r="AG31" s="315" t="str">
        <f t="shared" si="11"/>
        <v/>
      </c>
      <c r="AH31" s="316" t="s">
        <v>68</v>
      </c>
      <c r="AI31" s="317" t="str">
        <f t="shared" si="9"/>
        <v/>
      </c>
    </row>
    <row r="32" spans="1:35" ht="17.25" customHeight="1" x14ac:dyDescent="0.3">
      <c r="A32" s="24"/>
      <c r="B32" s="302">
        <v>20</v>
      </c>
      <c r="C32" s="303"/>
      <c r="D32" s="303"/>
      <c r="E32" s="304"/>
      <c r="F32" s="304"/>
      <c r="G32" s="304"/>
      <c r="H32" s="304"/>
      <c r="I32" s="304"/>
      <c r="J32" s="304"/>
      <c r="K32" s="304"/>
      <c r="L32" s="304"/>
      <c r="M32" s="304"/>
      <c r="N32" s="304"/>
      <c r="O32" s="305" t="str">
        <f t="shared" si="10"/>
        <v/>
      </c>
      <c r="P32" s="306" t="str">
        <f t="shared" si="0"/>
        <v/>
      </c>
      <c r="Q32" s="307">
        <f t="shared" si="1"/>
        <v>100</v>
      </c>
      <c r="R32" s="308" t="str">
        <f t="shared" si="2"/>
        <v/>
      </c>
      <c r="S32" s="309">
        <v>100</v>
      </c>
      <c r="T32" s="310" t="str">
        <f t="shared" si="3"/>
        <v/>
      </c>
      <c r="U32" s="311">
        <v>0</v>
      </c>
      <c r="V32" s="312" t="str">
        <f t="shared" si="4"/>
        <v/>
      </c>
      <c r="W32" s="313" t="s">
        <v>125</v>
      </c>
      <c r="X32" s="314" t="str">
        <f t="shared" si="5"/>
        <v/>
      </c>
      <c r="Y32" s="313" t="s">
        <v>56</v>
      </c>
      <c r="Z32" s="314" t="str">
        <f>IF(SUM($E32:$N32)&gt;0,$X32*(VLOOKUP($Y32,'Lookup Tables'!$K$4:$L$7,2,FALSE)),"")</f>
        <v/>
      </c>
      <c r="AA32" s="309">
        <v>100</v>
      </c>
      <c r="AB32" s="314" t="str">
        <f t="shared" si="6"/>
        <v/>
      </c>
      <c r="AC32" s="309" t="s">
        <v>62</v>
      </c>
      <c r="AD32" s="314" t="str">
        <f t="shared" si="7"/>
        <v/>
      </c>
      <c r="AE32" s="309" t="s">
        <v>56</v>
      </c>
      <c r="AF32" s="314" t="str">
        <f t="shared" si="8"/>
        <v/>
      </c>
      <c r="AG32" s="315" t="str">
        <f t="shared" si="11"/>
        <v/>
      </c>
      <c r="AH32" s="316" t="s">
        <v>68</v>
      </c>
      <c r="AI32" s="317" t="str">
        <f t="shared" si="9"/>
        <v/>
      </c>
    </row>
    <row r="33" spans="1:35" ht="17.25" customHeight="1" x14ac:dyDescent="0.3">
      <c r="A33" s="24"/>
      <c r="B33" s="302">
        <v>21</v>
      </c>
      <c r="C33" s="303"/>
      <c r="D33" s="303"/>
      <c r="E33" s="304"/>
      <c r="F33" s="304"/>
      <c r="G33" s="304"/>
      <c r="H33" s="304"/>
      <c r="I33" s="304"/>
      <c r="J33" s="304"/>
      <c r="K33" s="304"/>
      <c r="L33" s="304"/>
      <c r="M33" s="304"/>
      <c r="N33" s="304"/>
      <c r="O33" s="305" t="str">
        <f t="shared" si="10"/>
        <v/>
      </c>
      <c r="P33" s="306" t="str">
        <f t="shared" si="0"/>
        <v/>
      </c>
      <c r="Q33" s="307">
        <f t="shared" si="1"/>
        <v>100</v>
      </c>
      <c r="R33" s="308" t="str">
        <f t="shared" si="2"/>
        <v/>
      </c>
      <c r="S33" s="309">
        <v>100</v>
      </c>
      <c r="T33" s="310" t="str">
        <f t="shared" si="3"/>
        <v/>
      </c>
      <c r="U33" s="311">
        <v>0</v>
      </c>
      <c r="V33" s="312" t="str">
        <f t="shared" si="4"/>
        <v/>
      </c>
      <c r="W33" s="313" t="s">
        <v>125</v>
      </c>
      <c r="X33" s="314" t="str">
        <f t="shared" si="5"/>
        <v/>
      </c>
      <c r="Y33" s="313" t="s">
        <v>56</v>
      </c>
      <c r="Z33" s="314" t="str">
        <f>IF(SUM($E33:$N33)&gt;0,$X33*(VLOOKUP($Y33,'Lookup Tables'!$K$4:$L$7,2,FALSE)),"")</f>
        <v/>
      </c>
      <c r="AA33" s="309">
        <v>100</v>
      </c>
      <c r="AB33" s="314" t="str">
        <f t="shared" si="6"/>
        <v/>
      </c>
      <c r="AC33" s="309" t="s">
        <v>62</v>
      </c>
      <c r="AD33" s="314" t="str">
        <f t="shared" si="7"/>
        <v/>
      </c>
      <c r="AE33" s="309" t="s">
        <v>56</v>
      </c>
      <c r="AF33" s="314" t="str">
        <f t="shared" si="8"/>
        <v/>
      </c>
      <c r="AG33" s="315" t="str">
        <f t="shared" si="11"/>
        <v/>
      </c>
      <c r="AH33" s="316" t="s">
        <v>68</v>
      </c>
      <c r="AI33" s="317" t="str">
        <f t="shared" si="9"/>
        <v/>
      </c>
    </row>
    <row r="34" spans="1:35" ht="17.25" customHeight="1" x14ac:dyDescent="0.3">
      <c r="A34" s="24"/>
      <c r="B34" s="302">
        <v>22</v>
      </c>
      <c r="C34" s="303"/>
      <c r="D34" s="303"/>
      <c r="E34" s="304"/>
      <c r="F34" s="304"/>
      <c r="G34" s="304"/>
      <c r="H34" s="304"/>
      <c r="I34" s="304"/>
      <c r="J34" s="304"/>
      <c r="K34" s="304"/>
      <c r="L34" s="304"/>
      <c r="M34" s="304"/>
      <c r="N34" s="304"/>
      <c r="O34" s="305" t="str">
        <f t="shared" si="10"/>
        <v/>
      </c>
      <c r="P34" s="306" t="str">
        <f t="shared" si="0"/>
        <v/>
      </c>
      <c r="Q34" s="307">
        <f t="shared" si="1"/>
        <v>100</v>
      </c>
      <c r="R34" s="308" t="str">
        <f t="shared" si="2"/>
        <v/>
      </c>
      <c r="S34" s="309">
        <v>100</v>
      </c>
      <c r="T34" s="310" t="str">
        <f t="shared" si="3"/>
        <v/>
      </c>
      <c r="U34" s="311">
        <v>0</v>
      </c>
      <c r="V34" s="312" t="str">
        <f t="shared" si="4"/>
        <v/>
      </c>
      <c r="W34" s="313" t="s">
        <v>125</v>
      </c>
      <c r="X34" s="314" t="str">
        <f t="shared" si="5"/>
        <v/>
      </c>
      <c r="Y34" s="313" t="s">
        <v>56</v>
      </c>
      <c r="Z34" s="314" t="str">
        <f>IF(SUM($E34:$N34)&gt;0,$X34*(VLOOKUP($Y34,'Lookup Tables'!$K$4:$L$7,2,FALSE)),"")</f>
        <v/>
      </c>
      <c r="AA34" s="309">
        <v>100</v>
      </c>
      <c r="AB34" s="314" t="str">
        <f t="shared" si="6"/>
        <v/>
      </c>
      <c r="AC34" s="309" t="s">
        <v>62</v>
      </c>
      <c r="AD34" s="314" t="str">
        <f t="shared" si="7"/>
        <v/>
      </c>
      <c r="AE34" s="309" t="s">
        <v>56</v>
      </c>
      <c r="AF34" s="314" t="str">
        <f t="shared" si="8"/>
        <v/>
      </c>
      <c r="AG34" s="315" t="str">
        <f t="shared" si="11"/>
        <v/>
      </c>
      <c r="AH34" s="316" t="s">
        <v>68</v>
      </c>
      <c r="AI34" s="317" t="str">
        <f t="shared" si="9"/>
        <v/>
      </c>
    </row>
    <row r="35" spans="1:35" ht="17.25" customHeight="1" x14ac:dyDescent="0.3">
      <c r="A35" s="24"/>
      <c r="B35" s="302">
        <v>23</v>
      </c>
      <c r="C35" s="303"/>
      <c r="D35" s="303"/>
      <c r="E35" s="304"/>
      <c r="F35" s="304"/>
      <c r="G35" s="304"/>
      <c r="H35" s="304"/>
      <c r="I35" s="304"/>
      <c r="J35" s="304"/>
      <c r="K35" s="304"/>
      <c r="L35" s="304"/>
      <c r="M35" s="304"/>
      <c r="N35" s="304"/>
      <c r="O35" s="305" t="str">
        <f t="shared" si="10"/>
        <v/>
      </c>
      <c r="P35" s="306" t="str">
        <f t="shared" si="0"/>
        <v/>
      </c>
      <c r="Q35" s="307">
        <f t="shared" si="1"/>
        <v>100</v>
      </c>
      <c r="R35" s="308" t="str">
        <f t="shared" si="2"/>
        <v/>
      </c>
      <c r="S35" s="309">
        <v>100</v>
      </c>
      <c r="T35" s="310" t="str">
        <f t="shared" si="3"/>
        <v/>
      </c>
      <c r="U35" s="311">
        <v>0</v>
      </c>
      <c r="V35" s="312" t="str">
        <f t="shared" si="4"/>
        <v/>
      </c>
      <c r="W35" s="313" t="s">
        <v>125</v>
      </c>
      <c r="X35" s="314" t="str">
        <f t="shared" si="5"/>
        <v/>
      </c>
      <c r="Y35" s="313" t="s">
        <v>56</v>
      </c>
      <c r="Z35" s="314" t="str">
        <f>IF(SUM($E35:$N35)&gt;0,$X35*(VLOOKUP($Y35,'Lookup Tables'!$K$4:$L$7,2,FALSE)),"")</f>
        <v/>
      </c>
      <c r="AA35" s="309">
        <v>100</v>
      </c>
      <c r="AB35" s="314" t="str">
        <f t="shared" si="6"/>
        <v/>
      </c>
      <c r="AC35" s="309" t="s">
        <v>62</v>
      </c>
      <c r="AD35" s="314" t="str">
        <f t="shared" si="7"/>
        <v/>
      </c>
      <c r="AE35" s="309" t="s">
        <v>56</v>
      </c>
      <c r="AF35" s="314" t="str">
        <f t="shared" si="8"/>
        <v/>
      </c>
      <c r="AG35" s="315" t="str">
        <f t="shared" si="11"/>
        <v/>
      </c>
      <c r="AH35" s="316" t="s">
        <v>68</v>
      </c>
      <c r="AI35" s="317" t="str">
        <f t="shared" si="9"/>
        <v/>
      </c>
    </row>
    <row r="36" spans="1:35" ht="17.25" customHeight="1" x14ac:dyDescent="0.3">
      <c r="A36" s="24"/>
      <c r="B36" s="302">
        <v>24</v>
      </c>
      <c r="C36" s="303"/>
      <c r="D36" s="303"/>
      <c r="E36" s="304"/>
      <c r="F36" s="304"/>
      <c r="G36" s="304"/>
      <c r="H36" s="304"/>
      <c r="I36" s="304"/>
      <c r="J36" s="304"/>
      <c r="K36" s="304"/>
      <c r="L36" s="304"/>
      <c r="M36" s="304"/>
      <c r="N36" s="304"/>
      <c r="O36" s="305" t="str">
        <f t="shared" si="10"/>
        <v/>
      </c>
      <c r="P36" s="306" t="str">
        <f t="shared" si="0"/>
        <v/>
      </c>
      <c r="Q36" s="307">
        <f t="shared" si="1"/>
        <v>100</v>
      </c>
      <c r="R36" s="308" t="str">
        <f t="shared" si="2"/>
        <v/>
      </c>
      <c r="S36" s="309">
        <v>100</v>
      </c>
      <c r="T36" s="310" t="str">
        <f t="shared" si="3"/>
        <v/>
      </c>
      <c r="U36" s="311">
        <v>0</v>
      </c>
      <c r="V36" s="312" t="str">
        <f t="shared" si="4"/>
        <v/>
      </c>
      <c r="W36" s="313" t="s">
        <v>125</v>
      </c>
      <c r="X36" s="314" t="str">
        <f t="shared" si="5"/>
        <v/>
      </c>
      <c r="Y36" s="313" t="s">
        <v>56</v>
      </c>
      <c r="Z36" s="314" t="str">
        <f>IF(SUM($E36:$N36)&gt;0,$X36*(VLOOKUP($Y36,'Lookup Tables'!$K$4:$L$7,2,FALSE)),"")</f>
        <v/>
      </c>
      <c r="AA36" s="309">
        <v>100</v>
      </c>
      <c r="AB36" s="314" t="str">
        <f t="shared" si="6"/>
        <v/>
      </c>
      <c r="AC36" s="309" t="s">
        <v>62</v>
      </c>
      <c r="AD36" s="314" t="str">
        <f t="shared" si="7"/>
        <v/>
      </c>
      <c r="AE36" s="309" t="s">
        <v>56</v>
      </c>
      <c r="AF36" s="314" t="str">
        <f t="shared" si="8"/>
        <v/>
      </c>
      <c r="AG36" s="315" t="str">
        <f t="shared" si="11"/>
        <v/>
      </c>
      <c r="AH36" s="316" t="s">
        <v>68</v>
      </c>
      <c r="AI36" s="317" t="str">
        <f t="shared" si="9"/>
        <v/>
      </c>
    </row>
    <row r="37" spans="1:35" ht="17.25" customHeight="1" x14ac:dyDescent="0.3">
      <c r="A37" s="24"/>
      <c r="B37" s="302">
        <v>25</v>
      </c>
      <c r="C37" s="303"/>
      <c r="D37" s="303"/>
      <c r="E37" s="304"/>
      <c r="F37" s="304"/>
      <c r="G37" s="304"/>
      <c r="H37" s="304"/>
      <c r="I37" s="304"/>
      <c r="J37" s="304"/>
      <c r="K37" s="304"/>
      <c r="L37" s="304"/>
      <c r="M37" s="304"/>
      <c r="N37" s="304"/>
      <c r="O37" s="305" t="str">
        <f t="shared" si="10"/>
        <v/>
      </c>
      <c r="P37" s="306" t="str">
        <f t="shared" si="0"/>
        <v/>
      </c>
      <c r="Q37" s="307">
        <f t="shared" si="1"/>
        <v>100</v>
      </c>
      <c r="R37" s="308" t="str">
        <f t="shared" si="2"/>
        <v/>
      </c>
      <c r="S37" s="309">
        <v>100</v>
      </c>
      <c r="T37" s="310" t="str">
        <f t="shared" si="3"/>
        <v/>
      </c>
      <c r="U37" s="311">
        <v>0</v>
      </c>
      <c r="V37" s="312" t="str">
        <f t="shared" si="4"/>
        <v/>
      </c>
      <c r="W37" s="313" t="s">
        <v>125</v>
      </c>
      <c r="X37" s="314" t="str">
        <f t="shared" si="5"/>
        <v/>
      </c>
      <c r="Y37" s="313" t="s">
        <v>56</v>
      </c>
      <c r="Z37" s="314" t="str">
        <f>IF(SUM($E37:$N37)&gt;0,$X37*(VLOOKUP($Y37,'Lookup Tables'!$K$4:$L$7,2,FALSE)),"")</f>
        <v/>
      </c>
      <c r="AA37" s="309">
        <v>100</v>
      </c>
      <c r="AB37" s="314" t="str">
        <f t="shared" si="6"/>
        <v/>
      </c>
      <c r="AC37" s="309" t="s">
        <v>62</v>
      </c>
      <c r="AD37" s="314" t="str">
        <f t="shared" si="7"/>
        <v/>
      </c>
      <c r="AE37" s="309" t="s">
        <v>56</v>
      </c>
      <c r="AF37" s="314" t="str">
        <f t="shared" si="8"/>
        <v/>
      </c>
      <c r="AG37" s="315" t="str">
        <f t="shared" si="11"/>
        <v/>
      </c>
      <c r="AH37" s="316" t="s">
        <v>68</v>
      </c>
      <c r="AI37" s="317" t="str">
        <f t="shared" si="9"/>
        <v/>
      </c>
    </row>
    <row r="38" spans="1:35" ht="17.25" customHeight="1" x14ac:dyDescent="0.3">
      <c r="A38" s="24"/>
      <c r="B38" s="302">
        <v>26</v>
      </c>
      <c r="C38" s="303"/>
      <c r="D38" s="303"/>
      <c r="E38" s="304"/>
      <c r="F38" s="304"/>
      <c r="G38" s="304"/>
      <c r="H38" s="304"/>
      <c r="I38" s="304"/>
      <c r="J38" s="304"/>
      <c r="K38" s="304"/>
      <c r="L38" s="304"/>
      <c r="M38" s="304"/>
      <c r="N38" s="304"/>
      <c r="O38" s="305" t="str">
        <f t="shared" si="10"/>
        <v/>
      </c>
      <c r="P38" s="306" t="str">
        <f t="shared" si="0"/>
        <v/>
      </c>
      <c r="Q38" s="307">
        <f t="shared" si="1"/>
        <v>100</v>
      </c>
      <c r="R38" s="308" t="str">
        <f t="shared" si="2"/>
        <v/>
      </c>
      <c r="S38" s="309">
        <v>100</v>
      </c>
      <c r="T38" s="310" t="str">
        <f t="shared" si="3"/>
        <v/>
      </c>
      <c r="U38" s="311">
        <v>0</v>
      </c>
      <c r="V38" s="312" t="str">
        <f t="shared" si="4"/>
        <v/>
      </c>
      <c r="W38" s="313" t="s">
        <v>125</v>
      </c>
      <c r="X38" s="314" t="str">
        <f t="shared" si="5"/>
        <v/>
      </c>
      <c r="Y38" s="313" t="s">
        <v>56</v>
      </c>
      <c r="Z38" s="314" t="str">
        <f>IF(SUM($E38:$N38)&gt;0,$X38*(VLOOKUP($Y38,'Lookup Tables'!$K$4:$L$7,2,FALSE)),"")</f>
        <v/>
      </c>
      <c r="AA38" s="309">
        <v>100</v>
      </c>
      <c r="AB38" s="314" t="str">
        <f t="shared" si="6"/>
        <v/>
      </c>
      <c r="AC38" s="309" t="s">
        <v>62</v>
      </c>
      <c r="AD38" s="314" t="str">
        <f t="shared" si="7"/>
        <v/>
      </c>
      <c r="AE38" s="309" t="s">
        <v>56</v>
      </c>
      <c r="AF38" s="314" t="str">
        <f t="shared" si="8"/>
        <v/>
      </c>
      <c r="AG38" s="315" t="str">
        <f t="shared" si="11"/>
        <v/>
      </c>
      <c r="AH38" s="316" t="s">
        <v>68</v>
      </c>
      <c r="AI38" s="317" t="str">
        <f t="shared" si="9"/>
        <v/>
      </c>
    </row>
    <row r="39" spans="1:35" ht="17.25" customHeight="1" x14ac:dyDescent="0.3">
      <c r="A39" s="24"/>
      <c r="B39" s="302">
        <v>27</v>
      </c>
      <c r="C39" s="303"/>
      <c r="D39" s="303"/>
      <c r="E39" s="304"/>
      <c r="F39" s="304"/>
      <c r="G39" s="304"/>
      <c r="H39" s="304"/>
      <c r="I39" s="304"/>
      <c r="J39" s="304"/>
      <c r="K39" s="304"/>
      <c r="L39" s="304"/>
      <c r="M39" s="304"/>
      <c r="N39" s="304"/>
      <c r="O39" s="305" t="str">
        <f t="shared" si="10"/>
        <v/>
      </c>
      <c r="P39" s="306" t="str">
        <f t="shared" si="0"/>
        <v/>
      </c>
      <c r="Q39" s="307">
        <f t="shared" si="1"/>
        <v>100</v>
      </c>
      <c r="R39" s="308" t="str">
        <f t="shared" si="2"/>
        <v/>
      </c>
      <c r="S39" s="309">
        <v>100</v>
      </c>
      <c r="T39" s="310" t="str">
        <f t="shared" si="3"/>
        <v/>
      </c>
      <c r="U39" s="311">
        <v>0</v>
      </c>
      <c r="V39" s="312" t="str">
        <f t="shared" si="4"/>
        <v/>
      </c>
      <c r="W39" s="313" t="s">
        <v>125</v>
      </c>
      <c r="X39" s="314" t="str">
        <f t="shared" si="5"/>
        <v/>
      </c>
      <c r="Y39" s="313" t="s">
        <v>56</v>
      </c>
      <c r="Z39" s="314" t="str">
        <f>IF(SUM($E39:$N39)&gt;0,$X39*(VLOOKUP($Y39,'Lookup Tables'!$K$4:$L$7,2,FALSE)),"")</f>
        <v/>
      </c>
      <c r="AA39" s="309">
        <v>100</v>
      </c>
      <c r="AB39" s="314" t="str">
        <f t="shared" si="6"/>
        <v/>
      </c>
      <c r="AC39" s="309" t="s">
        <v>62</v>
      </c>
      <c r="AD39" s="314" t="str">
        <f t="shared" si="7"/>
        <v/>
      </c>
      <c r="AE39" s="309" t="s">
        <v>56</v>
      </c>
      <c r="AF39" s="314" t="str">
        <f t="shared" si="8"/>
        <v/>
      </c>
      <c r="AG39" s="315" t="str">
        <f t="shared" si="11"/>
        <v/>
      </c>
      <c r="AH39" s="316" t="s">
        <v>68</v>
      </c>
      <c r="AI39" s="317" t="str">
        <f t="shared" si="9"/>
        <v/>
      </c>
    </row>
    <row r="40" spans="1:35" ht="17.25" customHeight="1" x14ac:dyDescent="0.3">
      <c r="A40" s="24"/>
      <c r="B40" s="302">
        <v>28</v>
      </c>
      <c r="C40" s="303"/>
      <c r="D40" s="303"/>
      <c r="E40" s="304"/>
      <c r="F40" s="304"/>
      <c r="G40" s="304"/>
      <c r="H40" s="304"/>
      <c r="I40" s="304"/>
      <c r="J40" s="304"/>
      <c r="K40" s="304"/>
      <c r="L40" s="304"/>
      <c r="M40" s="304"/>
      <c r="N40" s="304"/>
      <c r="O40" s="305" t="str">
        <f t="shared" si="10"/>
        <v/>
      </c>
      <c r="P40" s="306" t="str">
        <f t="shared" si="0"/>
        <v/>
      </c>
      <c r="Q40" s="307">
        <f t="shared" si="1"/>
        <v>100</v>
      </c>
      <c r="R40" s="308" t="str">
        <f t="shared" si="2"/>
        <v/>
      </c>
      <c r="S40" s="309">
        <v>100</v>
      </c>
      <c r="T40" s="310" t="str">
        <f t="shared" si="3"/>
        <v/>
      </c>
      <c r="U40" s="311">
        <v>0</v>
      </c>
      <c r="V40" s="312" t="str">
        <f t="shared" si="4"/>
        <v/>
      </c>
      <c r="W40" s="313" t="s">
        <v>125</v>
      </c>
      <c r="X40" s="314" t="str">
        <f t="shared" si="5"/>
        <v/>
      </c>
      <c r="Y40" s="313" t="s">
        <v>56</v>
      </c>
      <c r="Z40" s="314" t="str">
        <f>IF(SUM($E40:$N40)&gt;0,$X40*(VLOOKUP($Y40,'Lookup Tables'!$K$4:$L$7,2,FALSE)),"")</f>
        <v/>
      </c>
      <c r="AA40" s="309">
        <v>100</v>
      </c>
      <c r="AB40" s="314" t="str">
        <f t="shared" si="6"/>
        <v/>
      </c>
      <c r="AC40" s="309" t="s">
        <v>62</v>
      </c>
      <c r="AD40" s="314" t="str">
        <f t="shared" si="7"/>
        <v/>
      </c>
      <c r="AE40" s="309" t="s">
        <v>56</v>
      </c>
      <c r="AF40" s="314" t="str">
        <f t="shared" si="8"/>
        <v/>
      </c>
      <c r="AG40" s="315" t="str">
        <f t="shared" si="11"/>
        <v/>
      </c>
      <c r="AH40" s="316" t="s">
        <v>68</v>
      </c>
      <c r="AI40" s="317" t="str">
        <f t="shared" si="9"/>
        <v/>
      </c>
    </row>
    <row r="41" spans="1:35" ht="17.25" customHeight="1" x14ac:dyDescent="0.3">
      <c r="A41" s="24"/>
      <c r="B41" s="302">
        <v>29</v>
      </c>
      <c r="C41" s="303"/>
      <c r="D41" s="303"/>
      <c r="E41" s="304"/>
      <c r="F41" s="304"/>
      <c r="G41" s="304"/>
      <c r="H41" s="304"/>
      <c r="I41" s="304"/>
      <c r="J41" s="304"/>
      <c r="K41" s="304"/>
      <c r="L41" s="304"/>
      <c r="M41" s="304"/>
      <c r="N41" s="304"/>
      <c r="O41" s="305" t="str">
        <f t="shared" si="10"/>
        <v/>
      </c>
      <c r="P41" s="306" t="str">
        <f t="shared" si="0"/>
        <v/>
      </c>
      <c r="Q41" s="307">
        <f t="shared" si="1"/>
        <v>100</v>
      </c>
      <c r="R41" s="308" t="str">
        <f t="shared" si="2"/>
        <v/>
      </c>
      <c r="S41" s="309">
        <v>100</v>
      </c>
      <c r="T41" s="310" t="str">
        <f t="shared" si="3"/>
        <v/>
      </c>
      <c r="U41" s="311">
        <v>0</v>
      </c>
      <c r="V41" s="312" t="str">
        <f t="shared" si="4"/>
        <v/>
      </c>
      <c r="W41" s="313" t="s">
        <v>125</v>
      </c>
      <c r="X41" s="314" t="str">
        <f t="shared" si="5"/>
        <v/>
      </c>
      <c r="Y41" s="313" t="s">
        <v>56</v>
      </c>
      <c r="Z41" s="314" t="str">
        <f>IF(SUM($E41:$N41)&gt;0,$X41*(VLOOKUP($Y41,'Lookup Tables'!$K$4:$L$7,2,FALSE)),"")</f>
        <v/>
      </c>
      <c r="AA41" s="309">
        <v>100</v>
      </c>
      <c r="AB41" s="314" t="str">
        <f t="shared" si="6"/>
        <v/>
      </c>
      <c r="AC41" s="309" t="s">
        <v>62</v>
      </c>
      <c r="AD41" s="314" t="str">
        <f t="shared" si="7"/>
        <v/>
      </c>
      <c r="AE41" s="309" t="s">
        <v>56</v>
      </c>
      <c r="AF41" s="314" t="str">
        <f t="shared" si="8"/>
        <v/>
      </c>
      <c r="AG41" s="315" t="str">
        <f t="shared" si="11"/>
        <v/>
      </c>
      <c r="AH41" s="316" t="s">
        <v>68</v>
      </c>
      <c r="AI41" s="317" t="str">
        <f t="shared" si="9"/>
        <v/>
      </c>
    </row>
    <row r="42" spans="1:35" ht="17.25" customHeight="1" x14ac:dyDescent="0.3">
      <c r="A42" s="24"/>
      <c r="B42" s="302">
        <v>30</v>
      </c>
      <c r="C42" s="303"/>
      <c r="D42" s="303"/>
      <c r="E42" s="304"/>
      <c r="F42" s="304"/>
      <c r="G42" s="304"/>
      <c r="H42" s="304"/>
      <c r="I42" s="304"/>
      <c r="J42" s="304"/>
      <c r="K42" s="304"/>
      <c r="L42" s="304"/>
      <c r="M42" s="304"/>
      <c r="N42" s="304"/>
      <c r="O42" s="305" t="str">
        <f t="shared" si="10"/>
        <v/>
      </c>
      <c r="P42" s="306" t="str">
        <f t="shared" si="0"/>
        <v/>
      </c>
      <c r="Q42" s="307">
        <f t="shared" si="1"/>
        <v>100</v>
      </c>
      <c r="R42" s="308" t="str">
        <f t="shared" si="2"/>
        <v/>
      </c>
      <c r="S42" s="309">
        <v>100</v>
      </c>
      <c r="T42" s="310" t="str">
        <f t="shared" si="3"/>
        <v/>
      </c>
      <c r="U42" s="311">
        <v>0</v>
      </c>
      <c r="V42" s="312" t="str">
        <f t="shared" si="4"/>
        <v/>
      </c>
      <c r="W42" s="313" t="s">
        <v>125</v>
      </c>
      <c r="X42" s="314" t="str">
        <f t="shared" si="5"/>
        <v/>
      </c>
      <c r="Y42" s="313" t="s">
        <v>56</v>
      </c>
      <c r="Z42" s="314" t="str">
        <f>IF(SUM($E42:$N42)&gt;0,$X42*(VLOOKUP($Y42,'Lookup Tables'!$K$4:$L$7,2,FALSE)),"")</f>
        <v/>
      </c>
      <c r="AA42" s="309">
        <v>100</v>
      </c>
      <c r="AB42" s="314" t="str">
        <f t="shared" si="6"/>
        <v/>
      </c>
      <c r="AC42" s="309" t="s">
        <v>62</v>
      </c>
      <c r="AD42" s="314" t="str">
        <f t="shared" si="7"/>
        <v/>
      </c>
      <c r="AE42" s="309" t="s">
        <v>56</v>
      </c>
      <c r="AF42" s="314" t="str">
        <f t="shared" si="8"/>
        <v/>
      </c>
      <c r="AG42" s="315" t="str">
        <f t="shared" si="11"/>
        <v/>
      </c>
      <c r="AH42" s="316" t="s">
        <v>68</v>
      </c>
      <c r="AI42" s="317" t="str">
        <f t="shared" si="9"/>
        <v/>
      </c>
    </row>
    <row r="43" spans="1:35" ht="17.25" customHeight="1" x14ac:dyDescent="0.3">
      <c r="A43" s="24"/>
      <c r="B43" s="302">
        <v>31</v>
      </c>
      <c r="C43" s="303"/>
      <c r="D43" s="303"/>
      <c r="E43" s="304"/>
      <c r="F43" s="304"/>
      <c r="G43" s="304"/>
      <c r="H43" s="304"/>
      <c r="I43" s="304"/>
      <c r="J43" s="304"/>
      <c r="K43" s="304"/>
      <c r="L43" s="304"/>
      <c r="M43" s="304"/>
      <c r="N43" s="304"/>
      <c r="O43" s="305" t="str">
        <f t="shared" si="10"/>
        <v/>
      </c>
      <c r="P43" s="306" t="str">
        <f t="shared" si="0"/>
        <v/>
      </c>
      <c r="Q43" s="307">
        <f t="shared" si="1"/>
        <v>100</v>
      </c>
      <c r="R43" s="308" t="str">
        <f t="shared" si="2"/>
        <v/>
      </c>
      <c r="S43" s="309">
        <v>100</v>
      </c>
      <c r="T43" s="310" t="str">
        <f t="shared" si="3"/>
        <v/>
      </c>
      <c r="U43" s="311">
        <v>0</v>
      </c>
      <c r="V43" s="312" t="str">
        <f t="shared" si="4"/>
        <v/>
      </c>
      <c r="W43" s="313" t="s">
        <v>125</v>
      </c>
      <c r="X43" s="314" t="str">
        <f t="shared" si="5"/>
        <v/>
      </c>
      <c r="Y43" s="313" t="s">
        <v>56</v>
      </c>
      <c r="Z43" s="314" t="str">
        <f>IF(SUM($E43:$N43)&gt;0,$X43*(VLOOKUP($Y43,'Lookup Tables'!$K$4:$L$7,2,FALSE)),"")</f>
        <v/>
      </c>
      <c r="AA43" s="309">
        <v>100</v>
      </c>
      <c r="AB43" s="314" t="str">
        <f t="shared" si="6"/>
        <v/>
      </c>
      <c r="AC43" s="309" t="s">
        <v>62</v>
      </c>
      <c r="AD43" s="314" t="str">
        <f t="shared" si="7"/>
        <v/>
      </c>
      <c r="AE43" s="309" t="s">
        <v>56</v>
      </c>
      <c r="AF43" s="314" t="str">
        <f t="shared" si="8"/>
        <v/>
      </c>
      <c r="AG43" s="315" t="str">
        <f t="shared" si="11"/>
        <v/>
      </c>
      <c r="AH43" s="316" t="s">
        <v>68</v>
      </c>
      <c r="AI43" s="317" t="str">
        <f t="shared" si="9"/>
        <v/>
      </c>
    </row>
    <row r="44" spans="1:35" ht="17.25" customHeight="1" x14ac:dyDescent="0.3">
      <c r="A44" s="24"/>
      <c r="B44" s="302">
        <v>32</v>
      </c>
      <c r="C44" s="303"/>
      <c r="D44" s="303"/>
      <c r="E44" s="304"/>
      <c r="F44" s="304"/>
      <c r="G44" s="304"/>
      <c r="H44" s="304"/>
      <c r="I44" s="304"/>
      <c r="J44" s="304"/>
      <c r="K44" s="304"/>
      <c r="L44" s="304"/>
      <c r="M44" s="304"/>
      <c r="N44" s="304"/>
      <c r="O44" s="305" t="str">
        <f t="shared" si="10"/>
        <v/>
      </c>
      <c r="P44" s="306" t="str">
        <f t="shared" si="0"/>
        <v/>
      </c>
      <c r="Q44" s="307">
        <f t="shared" si="1"/>
        <v>100</v>
      </c>
      <c r="R44" s="308" t="str">
        <f t="shared" si="2"/>
        <v/>
      </c>
      <c r="S44" s="309">
        <v>100</v>
      </c>
      <c r="T44" s="310" t="str">
        <f t="shared" si="3"/>
        <v/>
      </c>
      <c r="U44" s="311">
        <v>0</v>
      </c>
      <c r="V44" s="312" t="str">
        <f t="shared" si="4"/>
        <v/>
      </c>
      <c r="W44" s="313" t="s">
        <v>125</v>
      </c>
      <c r="X44" s="314" t="str">
        <f t="shared" si="5"/>
        <v/>
      </c>
      <c r="Y44" s="313" t="s">
        <v>56</v>
      </c>
      <c r="Z44" s="314" t="str">
        <f>IF(SUM($E44:$N44)&gt;0,$X44*(VLOOKUP($Y44,'Lookup Tables'!$K$4:$L$7,2,FALSE)),"")</f>
        <v/>
      </c>
      <c r="AA44" s="309">
        <v>100</v>
      </c>
      <c r="AB44" s="314" t="str">
        <f t="shared" si="6"/>
        <v/>
      </c>
      <c r="AC44" s="309" t="s">
        <v>62</v>
      </c>
      <c r="AD44" s="314" t="str">
        <f t="shared" si="7"/>
        <v/>
      </c>
      <c r="AE44" s="309" t="s">
        <v>56</v>
      </c>
      <c r="AF44" s="314" t="str">
        <f t="shared" si="8"/>
        <v/>
      </c>
      <c r="AG44" s="315" t="str">
        <f t="shared" si="11"/>
        <v/>
      </c>
      <c r="AH44" s="316" t="s">
        <v>68</v>
      </c>
      <c r="AI44" s="317" t="str">
        <f t="shared" si="9"/>
        <v/>
      </c>
    </row>
    <row r="45" spans="1:35" ht="17.25" customHeight="1" x14ac:dyDescent="0.3">
      <c r="A45" s="24"/>
      <c r="B45" s="302">
        <v>33</v>
      </c>
      <c r="C45" s="303"/>
      <c r="D45" s="303"/>
      <c r="E45" s="304"/>
      <c r="F45" s="304"/>
      <c r="G45" s="304"/>
      <c r="H45" s="304"/>
      <c r="I45" s="304"/>
      <c r="J45" s="304"/>
      <c r="K45" s="304"/>
      <c r="L45" s="304"/>
      <c r="M45" s="304"/>
      <c r="N45" s="304"/>
      <c r="O45" s="305" t="str">
        <f t="shared" si="10"/>
        <v/>
      </c>
      <c r="P45" s="306" t="str">
        <f t="shared" si="0"/>
        <v/>
      </c>
      <c r="Q45" s="307">
        <f t="shared" si="1"/>
        <v>100</v>
      </c>
      <c r="R45" s="308" t="str">
        <f t="shared" si="2"/>
        <v/>
      </c>
      <c r="S45" s="309">
        <v>100</v>
      </c>
      <c r="T45" s="310" t="str">
        <f t="shared" si="3"/>
        <v/>
      </c>
      <c r="U45" s="311">
        <v>0</v>
      </c>
      <c r="V45" s="312" t="str">
        <f t="shared" si="4"/>
        <v/>
      </c>
      <c r="W45" s="313" t="s">
        <v>125</v>
      </c>
      <c r="X45" s="314" t="str">
        <f t="shared" si="5"/>
        <v/>
      </c>
      <c r="Y45" s="313" t="s">
        <v>56</v>
      </c>
      <c r="Z45" s="314" t="str">
        <f>IF(SUM($E45:$N45)&gt;0,$X45*(VLOOKUP($Y45,'Lookup Tables'!$K$4:$L$7,2,FALSE)),"")</f>
        <v/>
      </c>
      <c r="AA45" s="309">
        <v>100</v>
      </c>
      <c r="AB45" s="314" t="str">
        <f t="shared" si="6"/>
        <v/>
      </c>
      <c r="AC45" s="309" t="s">
        <v>62</v>
      </c>
      <c r="AD45" s="314" t="str">
        <f t="shared" si="7"/>
        <v/>
      </c>
      <c r="AE45" s="309" t="s">
        <v>56</v>
      </c>
      <c r="AF45" s="314" t="str">
        <f t="shared" si="8"/>
        <v/>
      </c>
      <c r="AG45" s="315" t="str">
        <f t="shared" si="11"/>
        <v/>
      </c>
      <c r="AH45" s="316" t="s">
        <v>68</v>
      </c>
      <c r="AI45" s="317" t="str">
        <f t="shared" si="9"/>
        <v/>
      </c>
    </row>
    <row r="46" spans="1:35" ht="17.25" customHeight="1" x14ac:dyDescent="0.3">
      <c r="A46" s="24"/>
      <c r="B46" s="302">
        <v>34</v>
      </c>
      <c r="C46" s="303"/>
      <c r="D46" s="303"/>
      <c r="E46" s="304"/>
      <c r="F46" s="304"/>
      <c r="G46" s="304"/>
      <c r="H46" s="304"/>
      <c r="I46" s="304"/>
      <c r="J46" s="304"/>
      <c r="K46" s="304"/>
      <c r="L46" s="304"/>
      <c r="M46" s="304"/>
      <c r="N46" s="304"/>
      <c r="O46" s="305" t="str">
        <f t="shared" si="10"/>
        <v/>
      </c>
      <c r="P46" s="306" t="str">
        <f t="shared" si="0"/>
        <v/>
      </c>
      <c r="Q46" s="307">
        <f t="shared" si="1"/>
        <v>100</v>
      </c>
      <c r="R46" s="308" t="str">
        <f t="shared" si="2"/>
        <v/>
      </c>
      <c r="S46" s="309">
        <v>100</v>
      </c>
      <c r="T46" s="310" t="str">
        <f t="shared" si="3"/>
        <v/>
      </c>
      <c r="U46" s="311">
        <v>0</v>
      </c>
      <c r="V46" s="312" t="str">
        <f t="shared" si="4"/>
        <v/>
      </c>
      <c r="W46" s="313" t="s">
        <v>125</v>
      </c>
      <c r="X46" s="314" t="str">
        <f t="shared" si="5"/>
        <v/>
      </c>
      <c r="Y46" s="313" t="s">
        <v>56</v>
      </c>
      <c r="Z46" s="314" t="str">
        <f>IF(SUM($E46:$N46)&gt;0,$X46*(VLOOKUP($Y46,'Lookup Tables'!$K$4:$L$7,2,FALSE)),"")</f>
        <v/>
      </c>
      <c r="AA46" s="309">
        <v>100</v>
      </c>
      <c r="AB46" s="314" t="str">
        <f t="shared" si="6"/>
        <v/>
      </c>
      <c r="AC46" s="309" t="s">
        <v>62</v>
      </c>
      <c r="AD46" s="314" t="str">
        <f t="shared" si="7"/>
        <v/>
      </c>
      <c r="AE46" s="309" t="s">
        <v>56</v>
      </c>
      <c r="AF46" s="314" t="str">
        <f t="shared" si="8"/>
        <v/>
      </c>
      <c r="AG46" s="315" t="str">
        <f t="shared" si="11"/>
        <v/>
      </c>
      <c r="AH46" s="316" t="s">
        <v>68</v>
      </c>
      <c r="AI46" s="317" t="str">
        <f t="shared" si="9"/>
        <v/>
      </c>
    </row>
    <row r="47" spans="1:35" ht="17.25" customHeight="1" x14ac:dyDescent="0.3">
      <c r="A47" s="24"/>
      <c r="B47" s="302">
        <v>35</v>
      </c>
      <c r="C47" s="303"/>
      <c r="D47" s="303"/>
      <c r="E47" s="304"/>
      <c r="F47" s="304"/>
      <c r="G47" s="304"/>
      <c r="H47" s="304"/>
      <c r="I47" s="304"/>
      <c r="J47" s="304"/>
      <c r="K47" s="304"/>
      <c r="L47" s="304"/>
      <c r="M47" s="304"/>
      <c r="N47" s="304"/>
      <c r="O47" s="305" t="str">
        <f t="shared" si="10"/>
        <v/>
      </c>
      <c r="P47" s="306" t="str">
        <f t="shared" si="0"/>
        <v/>
      </c>
      <c r="Q47" s="307">
        <f t="shared" si="1"/>
        <v>100</v>
      </c>
      <c r="R47" s="308" t="str">
        <f t="shared" si="2"/>
        <v/>
      </c>
      <c r="S47" s="309">
        <v>100</v>
      </c>
      <c r="T47" s="310" t="str">
        <f t="shared" si="3"/>
        <v/>
      </c>
      <c r="U47" s="311">
        <v>0</v>
      </c>
      <c r="V47" s="312" t="str">
        <f t="shared" si="4"/>
        <v/>
      </c>
      <c r="W47" s="313" t="s">
        <v>125</v>
      </c>
      <c r="X47" s="314" t="str">
        <f t="shared" si="5"/>
        <v/>
      </c>
      <c r="Y47" s="313" t="s">
        <v>56</v>
      </c>
      <c r="Z47" s="314" t="str">
        <f>IF(SUM($E47:$N47)&gt;0,$X47*(VLOOKUP($Y47,'Lookup Tables'!$K$4:$L$7,2,FALSE)),"")</f>
        <v/>
      </c>
      <c r="AA47" s="309">
        <v>100</v>
      </c>
      <c r="AB47" s="314" t="str">
        <f t="shared" si="6"/>
        <v/>
      </c>
      <c r="AC47" s="309" t="s">
        <v>62</v>
      </c>
      <c r="AD47" s="314" t="str">
        <f t="shared" si="7"/>
        <v/>
      </c>
      <c r="AE47" s="309" t="s">
        <v>56</v>
      </c>
      <c r="AF47" s="314" t="str">
        <f t="shared" si="8"/>
        <v/>
      </c>
      <c r="AG47" s="315" t="str">
        <f t="shared" si="11"/>
        <v/>
      </c>
      <c r="AH47" s="316" t="s">
        <v>68</v>
      </c>
      <c r="AI47" s="317" t="str">
        <f t="shared" si="9"/>
        <v/>
      </c>
    </row>
    <row r="48" spans="1:35" ht="17.25" customHeight="1" x14ac:dyDescent="0.3">
      <c r="A48" s="24"/>
      <c r="B48" s="302">
        <v>36</v>
      </c>
      <c r="C48" s="303"/>
      <c r="D48" s="303"/>
      <c r="E48" s="304"/>
      <c r="F48" s="304"/>
      <c r="G48" s="304"/>
      <c r="H48" s="304"/>
      <c r="I48" s="304"/>
      <c r="J48" s="304"/>
      <c r="K48" s="304"/>
      <c r="L48" s="304"/>
      <c r="M48" s="304"/>
      <c r="N48" s="304"/>
      <c r="O48" s="305" t="str">
        <f t="shared" si="10"/>
        <v/>
      </c>
      <c r="P48" s="306" t="str">
        <f t="shared" si="0"/>
        <v/>
      </c>
      <c r="Q48" s="307">
        <f t="shared" si="1"/>
        <v>100</v>
      </c>
      <c r="R48" s="308" t="str">
        <f t="shared" si="2"/>
        <v/>
      </c>
      <c r="S48" s="309">
        <v>100</v>
      </c>
      <c r="T48" s="310" t="str">
        <f t="shared" si="3"/>
        <v/>
      </c>
      <c r="U48" s="311">
        <v>0</v>
      </c>
      <c r="V48" s="312" t="str">
        <f t="shared" si="4"/>
        <v/>
      </c>
      <c r="W48" s="313" t="s">
        <v>125</v>
      </c>
      <c r="X48" s="314" t="str">
        <f t="shared" si="5"/>
        <v/>
      </c>
      <c r="Y48" s="313" t="s">
        <v>56</v>
      </c>
      <c r="Z48" s="314" t="str">
        <f>IF(SUM($E48:$N48)&gt;0,$X48*(VLOOKUP($Y48,'Lookup Tables'!$K$4:$L$7,2,FALSE)),"")</f>
        <v/>
      </c>
      <c r="AA48" s="309">
        <v>100</v>
      </c>
      <c r="AB48" s="314" t="str">
        <f t="shared" si="6"/>
        <v/>
      </c>
      <c r="AC48" s="309" t="s">
        <v>62</v>
      </c>
      <c r="AD48" s="314" t="str">
        <f t="shared" si="7"/>
        <v/>
      </c>
      <c r="AE48" s="309" t="s">
        <v>56</v>
      </c>
      <c r="AF48" s="314" t="str">
        <f t="shared" si="8"/>
        <v/>
      </c>
      <c r="AG48" s="315" t="str">
        <f t="shared" si="11"/>
        <v/>
      </c>
      <c r="AH48" s="316" t="s">
        <v>68</v>
      </c>
      <c r="AI48" s="317" t="str">
        <f t="shared" si="9"/>
        <v/>
      </c>
    </row>
    <row r="49" spans="1:35" ht="17.25" customHeight="1" x14ac:dyDescent="0.3">
      <c r="A49" s="24"/>
      <c r="B49" s="302">
        <v>37</v>
      </c>
      <c r="C49" s="303"/>
      <c r="D49" s="303"/>
      <c r="E49" s="304"/>
      <c r="F49" s="304"/>
      <c r="G49" s="304"/>
      <c r="H49" s="304"/>
      <c r="I49" s="304"/>
      <c r="J49" s="304"/>
      <c r="K49" s="304"/>
      <c r="L49" s="304"/>
      <c r="M49" s="304"/>
      <c r="N49" s="304"/>
      <c r="O49" s="305" t="str">
        <f t="shared" si="10"/>
        <v/>
      </c>
      <c r="P49" s="306" t="str">
        <f t="shared" si="0"/>
        <v/>
      </c>
      <c r="Q49" s="307">
        <f t="shared" si="1"/>
        <v>100</v>
      </c>
      <c r="R49" s="308" t="str">
        <f t="shared" si="2"/>
        <v/>
      </c>
      <c r="S49" s="309">
        <v>100</v>
      </c>
      <c r="T49" s="310" t="str">
        <f t="shared" si="3"/>
        <v/>
      </c>
      <c r="U49" s="311">
        <v>0</v>
      </c>
      <c r="V49" s="312" t="str">
        <f t="shared" si="4"/>
        <v/>
      </c>
      <c r="W49" s="313" t="s">
        <v>125</v>
      </c>
      <c r="X49" s="314" t="str">
        <f t="shared" si="5"/>
        <v/>
      </c>
      <c r="Y49" s="313" t="s">
        <v>56</v>
      </c>
      <c r="Z49" s="314" t="str">
        <f>IF(SUM($E49:$N49)&gt;0,$X49*(VLOOKUP($Y49,'Lookup Tables'!$K$4:$L$7,2,FALSE)),"")</f>
        <v/>
      </c>
      <c r="AA49" s="309">
        <v>100</v>
      </c>
      <c r="AB49" s="314" t="str">
        <f t="shared" si="6"/>
        <v/>
      </c>
      <c r="AC49" s="309" t="s">
        <v>62</v>
      </c>
      <c r="AD49" s="314" t="str">
        <f t="shared" si="7"/>
        <v/>
      </c>
      <c r="AE49" s="309" t="s">
        <v>56</v>
      </c>
      <c r="AF49" s="314" t="str">
        <f t="shared" si="8"/>
        <v/>
      </c>
      <c r="AG49" s="315" t="str">
        <f t="shared" si="11"/>
        <v/>
      </c>
      <c r="AH49" s="316" t="s">
        <v>68</v>
      </c>
      <c r="AI49" s="317" t="str">
        <f t="shared" si="9"/>
        <v/>
      </c>
    </row>
    <row r="50" spans="1:35" ht="17.25" customHeight="1" x14ac:dyDescent="0.3">
      <c r="A50" s="24"/>
      <c r="B50" s="302">
        <v>38</v>
      </c>
      <c r="C50" s="303"/>
      <c r="D50" s="303"/>
      <c r="E50" s="304"/>
      <c r="F50" s="304"/>
      <c r="G50" s="304"/>
      <c r="H50" s="304"/>
      <c r="I50" s="304"/>
      <c r="J50" s="304"/>
      <c r="K50" s="304"/>
      <c r="L50" s="304"/>
      <c r="M50" s="304"/>
      <c r="N50" s="304"/>
      <c r="O50" s="305" t="str">
        <f t="shared" si="10"/>
        <v/>
      </c>
      <c r="P50" s="306" t="str">
        <f t="shared" si="0"/>
        <v/>
      </c>
      <c r="Q50" s="307">
        <f t="shared" si="1"/>
        <v>100</v>
      </c>
      <c r="R50" s="308" t="str">
        <f t="shared" si="2"/>
        <v/>
      </c>
      <c r="S50" s="309">
        <v>100</v>
      </c>
      <c r="T50" s="310" t="str">
        <f t="shared" si="3"/>
        <v/>
      </c>
      <c r="U50" s="311">
        <v>0</v>
      </c>
      <c r="V50" s="312" t="str">
        <f t="shared" si="4"/>
        <v/>
      </c>
      <c r="W50" s="313" t="s">
        <v>125</v>
      </c>
      <c r="X50" s="314" t="str">
        <f t="shared" si="5"/>
        <v/>
      </c>
      <c r="Y50" s="313" t="s">
        <v>56</v>
      </c>
      <c r="Z50" s="314" t="str">
        <f>IF(SUM($E50:$N50)&gt;0,$X50*(VLOOKUP($Y50,'Lookup Tables'!$K$4:$L$7,2,FALSE)),"")</f>
        <v/>
      </c>
      <c r="AA50" s="309">
        <v>100</v>
      </c>
      <c r="AB50" s="314" t="str">
        <f t="shared" si="6"/>
        <v/>
      </c>
      <c r="AC50" s="309" t="s">
        <v>62</v>
      </c>
      <c r="AD50" s="314" t="str">
        <f t="shared" si="7"/>
        <v/>
      </c>
      <c r="AE50" s="309" t="s">
        <v>56</v>
      </c>
      <c r="AF50" s="314" t="str">
        <f t="shared" si="8"/>
        <v/>
      </c>
      <c r="AG50" s="315" t="str">
        <f t="shared" si="11"/>
        <v/>
      </c>
      <c r="AH50" s="316" t="s">
        <v>68</v>
      </c>
      <c r="AI50" s="317" t="str">
        <f t="shared" si="9"/>
        <v/>
      </c>
    </row>
    <row r="51" spans="1:35" ht="17.25" customHeight="1" x14ac:dyDescent="0.3">
      <c r="A51" s="24"/>
      <c r="B51" s="302">
        <v>39</v>
      </c>
      <c r="C51" s="303"/>
      <c r="D51" s="303"/>
      <c r="E51" s="304"/>
      <c r="F51" s="304"/>
      <c r="G51" s="304"/>
      <c r="H51" s="304"/>
      <c r="I51" s="304"/>
      <c r="J51" s="304"/>
      <c r="K51" s="304"/>
      <c r="L51" s="304"/>
      <c r="M51" s="304"/>
      <c r="N51" s="304"/>
      <c r="O51" s="305" t="str">
        <f t="shared" si="10"/>
        <v/>
      </c>
      <c r="P51" s="306" t="str">
        <f t="shared" si="0"/>
        <v/>
      </c>
      <c r="Q51" s="307">
        <f t="shared" si="1"/>
        <v>100</v>
      </c>
      <c r="R51" s="308" t="str">
        <f t="shared" si="2"/>
        <v/>
      </c>
      <c r="S51" s="309">
        <v>100</v>
      </c>
      <c r="T51" s="310" t="str">
        <f t="shared" si="3"/>
        <v/>
      </c>
      <c r="U51" s="311">
        <v>0</v>
      </c>
      <c r="V51" s="312" t="str">
        <f t="shared" si="4"/>
        <v/>
      </c>
      <c r="W51" s="313" t="s">
        <v>125</v>
      </c>
      <c r="X51" s="314" t="str">
        <f t="shared" si="5"/>
        <v/>
      </c>
      <c r="Y51" s="313" t="s">
        <v>56</v>
      </c>
      <c r="Z51" s="314" t="str">
        <f>IF(SUM($E51:$N51)&gt;0,$X51*(VLOOKUP($Y51,'Lookup Tables'!$K$4:$L$7,2,FALSE)),"")</f>
        <v/>
      </c>
      <c r="AA51" s="309">
        <v>100</v>
      </c>
      <c r="AB51" s="314" t="str">
        <f t="shared" si="6"/>
        <v/>
      </c>
      <c r="AC51" s="309" t="s">
        <v>62</v>
      </c>
      <c r="AD51" s="314" t="str">
        <f t="shared" si="7"/>
        <v/>
      </c>
      <c r="AE51" s="309" t="s">
        <v>56</v>
      </c>
      <c r="AF51" s="314" t="str">
        <f t="shared" si="8"/>
        <v/>
      </c>
      <c r="AG51" s="315" t="str">
        <f t="shared" si="11"/>
        <v/>
      </c>
      <c r="AH51" s="316" t="s">
        <v>68</v>
      </c>
      <c r="AI51" s="317" t="str">
        <f t="shared" si="9"/>
        <v/>
      </c>
    </row>
    <row r="52" spans="1:35" ht="17.25" customHeight="1" x14ac:dyDescent="0.3">
      <c r="A52" s="24"/>
      <c r="B52" s="302">
        <v>40</v>
      </c>
      <c r="C52" s="303"/>
      <c r="D52" s="303"/>
      <c r="E52" s="304"/>
      <c r="F52" s="304"/>
      <c r="G52" s="304"/>
      <c r="H52" s="304"/>
      <c r="I52" s="304"/>
      <c r="J52" s="304"/>
      <c r="K52" s="304"/>
      <c r="L52" s="304"/>
      <c r="M52" s="304"/>
      <c r="N52" s="304"/>
      <c r="O52" s="305" t="str">
        <f t="shared" si="10"/>
        <v/>
      </c>
      <c r="P52" s="306" t="str">
        <f t="shared" si="0"/>
        <v/>
      </c>
      <c r="Q52" s="307">
        <f t="shared" si="1"/>
        <v>100</v>
      </c>
      <c r="R52" s="308" t="str">
        <f t="shared" si="2"/>
        <v/>
      </c>
      <c r="S52" s="309">
        <v>100</v>
      </c>
      <c r="T52" s="310" t="str">
        <f t="shared" si="3"/>
        <v/>
      </c>
      <c r="U52" s="311">
        <v>0</v>
      </c>
      <c r="V52" s="312" t="str">
        <f t="shared" si="4"/>
        <v/>
      </c>
      <c r="W52" s="313" t="s">
        <v>125</v>
      </c>
      <c r="X52" s="314" t="str">
        <f t="shared" si="5"/>
        <v/>
      </c>
      <c r="Y52" s="313" t="s">
        <v>56</v>
      </c>
      <c r="Z52" s="314" t="str">
        <f>IF(SUM($E52:$N52)&gt;0,$X52*(VLOOKUP($Y52,'Lookup Tables'!$K$4:$L$7,2,FALSE)),"")</f>
        <v/>
      </c>
      <c r="AA52" s="309">
        <v>100</v>
      </c>
      <c r="AB52" s="314" t="str">
        <f t="shared" si="6"/>
        <v/>
      </c>
      <c r="AC52" s="309" t="s">
        <v>62</v>
      </c>
      <c r="AD52" s="314" t="str">
        <f t="shared" si="7"/>
        <v/>
      </c>
      <c r="AE52" s="309" t="s">
        <v>56</v>
      </c>
      <c r="AF52" s="314" t="str">
        <f t="shared" si="8"/>
        <v/>
      </c>
      <c r="AG52" s="315" t="str">
        <f t="shared" si="11"/>
        <v/>
      </c>
      <c r="AH52" s="316" t="s">
        <v>68</v>
      </c>
      <c r="AI52" s="317" t="str">
        <f t="shared" si="9"/>
        <v/>
      </c>
    </row>
    <row r="53" spans="1:35" ht="17.25" customHeight="1" x14ac:dyDescent="0.3">
      <c r="A53" s="24"/>
      <c r="B53" s="302">
        <v>41</v>
      </c>
      <c r="C53" s="303"/>
      <c r="D53" s="303"/>
      <c r="E53" s="304"/>
      <c r="F53" s="304"/>
      <c r="G53" s="304"/>
      <c r="H53" s="304"/>
      <c r="I53" s="304"/>
      <c r="J53" s="304"/>
      <c r="K53" s="304"/>
      <c r="L53" s="304"/>
      <c r="M53" s="304"/>
      <c r="N53" s="304"/>
      <c r="O53" s="305" t="str">
        <f t="shared" si="10"/>
        <v/>
      </c>
      <c r="P53" s="306" t="str">
        <f t="shared" si="0"/>
        <v/>
      </c>
      <c r="Q53" s="307">
        <f t="shared" si="1"/>
        <v>100</v>
      </c>
      <c r="R53" s="308" t="str">
        <f t="shared" si="2"/>
        <v/>
      </c>
      <c r="S53" s="309">
        <v>100</v>
      </c>
      <c r="T53" s="310" t="str">
        <f t="shared" si="3"/>
        <v/>
      </c>
      <c r="U53" s="311">
        <v>0</v>
      </c>
      <c r="V53" s="312" t="str">
        <f t="shared" si="4"/>
        <v/>
      </c>
      <c r="W53" s="313" t="s">
        <v>125</v>
      </c>
      <c r="X53" s="314" t="str">
        <f t="shared" si="5"/>
        <v/>
      </c>
      <c r="Y53" s="313" t="s">
        <v>56</v>
      </c>
      <c r="Z53" s="314" t="str">
        <f>IF(SUM($E53:$N53)&gt;0,$X53*(VLOOKUP($Y53,'Lookup Tables'!$K$4:$L$7,2,FALSE)),"")</f>
        <v/>
      </c>
      <c r="AA53" s="309">
        <v>100</v>
      </c>
      <c r="AB53" s="314" t="str">
        <f t="shared" si="6"/>
        <v/>
      </c>
      <c r="AC53" s="309" t="s">
        <v>62</v>
      </c>
      <c r="AD53" s="314" t="str">
        <f t="shared" si="7"/>
        <v/>
      </c>
      <c r="AE53" s="309" t="s">
        <v>56</v>
      </c>
      <c r="AF53" s="314" t="str">
        <f t="shared" si="8"/>
        <v/>
      </c>
      <c r="AG53" s="315" t="str">
        <f t="shared" si="11"/>
        <v/>
      </c>
      <c r="AH53" s="316" t="s">
        <v>68</v>
      </c>
      <c r="AI53" s="317" t="str">
        <f t="shared" si="9"/>
        <v/>
      </c>
    </row>
    <row r="54" spans="1:35" ht="17.25" customHeight="1" x14ac:dyDescent="0.3">
      <c r="A54" s="24"/>
      <c r="B54" s="302">
        <v>42</v>
      </c>
      <c r="C54" s="303"/>
      <c r="D54" s="303"/>
      <c r="E54" s="304"/>
      <c r="F54" s="304"/>
      <c r="G54" s="304"/>
      <c r="H54" s="304"/>
      <c r="I54" s="304"/>
      <c r="J54" s="304"/>
      <c r="K54" s="304"/>
      <c r="L54" s="304"/>
      <c r="M54" s="304"/>
      <c r="N54" s="304"/>
      <c r="O54" s="305" t="str">
        <f t="shared" si="10"/>
        <v/>
      </c>
      <c r="P54" s="306" t="str">
        <f t="shared" si="0"/>
        <v/>
      </c>
      <c r="Q54" s="307">
        <f t="shared" si="1"/>
        <v>100</v>
      </c>
      <c r="R54" s="308" t="str">
        <f t="shared" si="2"/>
        <v/>
      </c>
      <c r="S54" s="309">
        <v>100</v>
      </c>
      <c r="T54" s="310" t="str">
        <f t="shared" si="3"/>
        <v/>
      </c>
      <c r="U54" s="311">
        <v>0</v>
      </c>
      <c r="V54" s="312" t="str">
        <f t="shared" si="4"/>
        <v/>
      </c>
      <c r="W54" s="313" t="s">
        <v>125</v>
      </c>
      <c r="X54" s="314" t="str">
        <f t="shared" si="5"/>
        <v/>
      </c>
      <c r="Y54" s="313" t="s">
        <v>56</v>
      </c>
      <c r="Z54" s="314" t="str">
        <f>IF(SUM($E54:$N54)&gt;0,$X54*(VLOOKUP($Y54,'Lookup Tables'!$K$4:$L$7,2,FALSE)),"")</f>
        <v/>
      </c>
      <c r="AA54" s="309">
        <v>100</v>
      </c>
      <c r="AB54" s="314" t="str">
        <f t="shared" si="6"/>
        <v/>
      </c>
      <c r="AC54" s="309" t="s">
        <v>62</v>
      </c>
      <c r="AD54" s="314" t="str">
        <f t="shared" si="7"/>
        <v/>
      </c>
      <c r="AE54" s="309" t="s">
        <v>56</v>
      </c>
      <c r="AF54" s="314" t="str">
        <f t="shared" si="8"/>
        <v/>
      </c>
      <c r="AG54" s="315" t="str">
        <f t="shared" si="11"/>
        <v/>
      </c>
      <c r="AH54" s="316" t="s">
        <v>68</v>
      </c>
      <c r="AI54" s="317" t="str">
        <f t="shared" si="9"/>
        <v/>
      </c>
    </row>
    <row r="55" spans="1:35" ht="17.25" customHeight="1" x14ac:dyDescent="0.3">
      <c r="A55" s="24"/>
      <c r="B55" s="302">
        <v>43</v>
      </c>
      <c r="C55" s="303"/>
      <c r="D55" s="303"/>
      <c r="E55" s="304"/>
      <c r="F55" s="304"/>
      <c r="G55" s="304"/>
      <c r="H55" s="304"/>
      <c r="I55" s="304"/>
      <c r="J55" s="304"/>
      <c r="K55" s="304"/>
      <c r="L55" s="304"/>
      <c r="M55" s="304"/>
      <c r="N55" s="304"/>
      <c r="O55" s="305" t="str">
        <f t="shared" si="10"/>
        <v/>
      </c>
      <c r="P55" s="306" t="str">
        <f t="shared" si="0"/>
        <v/>
      </c>
      <c r="Q55" s="307">
        <f t="shared" si="1"/>
        <v>100</v>
      </c>
      <c r="R55" s="308" t="str">
        <f t="shared" si="2"/>
        <v/>
      </c>
      <c r="S55" s="309">
        <v>100</v>
      </c>
      <c r="T55" s="310" t="str">
        <f t="shared" si="3"/>
        <v/>
      </c>
      <c r="U55" s="311">
        <v>0</v>
      </c>
      <c r="V55" s="312" t="str">
        <f t="shared" si="4"/>
        <v/>
      </c>
      <c r="W55" s="313" t="s">
        <v>125</v>
      </c>
      <c r="X55" s="314" t="str">
        <f t="shared" si="5"/>
        <v/>
      </c>
      <c r="Y55" s="313" t="s">
        <v>56</v>
      </c>
      <c r="Z55" s="314" t="str">
        <f>IF(SUM($E55:$N55)&gt;0,$X55*(VLOOKUP($Y55,'Lookup Tables'!$K$4:$L$7,2,FALSE)),"")</f>
        <v/>
      </c>
      <c r="AA55" s="309">
        <v>100</v>
      </c>
      <c r="AB55" s="314" t="str">
        <f t="shared" si="6"/>
        <v/>
      </c>
      <c r="AC55" s="309" t="s">
        <v>62</v>
      </c>
      <c r="AD55" s="314" t="str">
        <f t="shared" si="7"/>
        <v/>
      </c>
      <c r="AE55" s="309" t="s">
        <v>56</v>
      </c>
      <c r="AF55" s="314" t="str">
        <f t="shared" si="8"/>
        <v/>
      </c>
      <c r="AG55" s="315" t="str">
        <f t="shared" si="11"/>
        <v/>
      </c>
      <c r="AH55" s="316" t="s">
        <v>68</v>
      </c>
      <c r="AI55" s="317" t="str">
        <f t="shared" si="9"/>
        <v/>
      </c>
    </row>
    <row r="56" spans="1:35" ht="17.25" customHeight="1" x14ac:dyDescent="0.3">
      <c r="A56" s="24"/>
      <c r="B56" s="302">
        <v>44</v>
      </c>
      <c r="C56" s="303"/>
      <c r="D56" s="303"/>
      <c r="E56" s="304"/>
      <c r="F56" s="304"/>
      <c r="G56" s="304"/>
      <c r="H56" s="304"/>
      <c r="I56" s="304"/>
      <c r="J56" s="304"/>
      <c r="K56" s="304"/>
      <c r="L56" s="304"/>
      <c r="M56" s="304"/>
      <c r="N56" s="304"/>
      <c r="O56" s="305" t="str">
        <f t="shared" si="10"/>
        <v/>
      </c>
      <c r="P56" s="306" t="str">
        <f t="shared" si="0"/>
        <v/>
      </c>
      <c r="Q56" s="307">
        <f t="shared" si="1"/>
        <v>100</v>
      </c>
      <c r="R56" s="308" t="str">
        <f t="shared" si="2"/>
        <v/>
      </c>
      <c r="S56" s="309">
        <v>100</v>
      </c>
      <c r="T56" s="310" t="str">
        <f t="shared" si="3"/>
        <v/>
      </c>
      <c r="U56" s="311">
        <v>0</v>
      </c>
      <c r="V56" s="312" t="str">
        <f t="shared" si="4"/>
        <v/>
      </c>
      <c r="W56" s="313" t="s">
        <v>125</v>
      </c>
      <c r="X56" s="314" t="str">
        <f t="shared" si="5"/>
        <v/>
      </c>
      <c r="Y56" s="313" t="s">
        <v>56</v>
      </c>
      <c r="Z56" s="314" t="str">
        <f>IF(SUM($E56:$N56)&gt;0,$X56*(VLOOKUP($Y56,'Lookup Tables'!$K$4:$L$7,2,FALSE)),"")</f>
        <v/>
      </c>
      <c r="AA56" s="309">
        <v>100</v>
      </c>
      <c r="AB56" s="314" t="str">
        <f t="shared" si="6"/>
        <v/>
      </c>
      <c r="AC56" s="309" t="s">
        <v>62</v>
      </c>
      <c r="AD56" s="314" t="str">
        <f t="shared" si="7"/>
        <v/>
      </c>
      <c r="AE56" s="309" t="s">
        <v>56</v>
      </c>
      <c r="AF56" s="314" t="str">
        <f t="shared" si="8"/>
        <v/>
      </c>
      <c r="AG56" s="315" t="str">
        <f t="shared" si="11"/>
        <v/>
      </c>
      <c r="AH56" s="316" t="s">
        <v>68</v>
      </c>
      <c r="AI56" s="317" t="str">
        <f t="shared" si="9"/>
        <v/>
      </c>
    </row>
    <row r="57" spans="1:35" ht="17.25" customHeight="1" x14ac:dyDescent="0.3">
      <c r="A57" s="24"/>
      <c r="B57" s="302">
        <v>45</v>
      </c>
      <c r="C57" s="303"/>
      <c r="D57" s="303"/>
      <c r="E57" s="304"/>
      <c r="F57" s="304"/>
      <c r="G57" s="304"/>
      <c r="H57" s="304"/>
      <c r="I57" s="304"/>
      <c r="J57" s="304"/>
      <c r="K57" s="304"/>
      <c r="L57" s="304"/>
      <c r="M57" s="304"/>
      <c r="N57" s="304"/>
      <c r="O57" s="305" t="str">
        <f t="shared" si="10"/>
        <v/>
      </c>
      <c r="P57" s="306" t="str">
        <f t="shared" si="0"/>
        <v/>
      </c>
      <c r="Q57" s="307">
        <f t="shared" si="1"/>
        <v>100</v>
      </c>
      <c r="R57" s="308" t="str">
        <f t="shared" si="2"/>
        <v/>
      </c>
      <c r="S57" s="309">
        <v>100</v>
      </c>
      <c r="T57" s="310" t="str">
        <f t="shared" si="3"/>
        <v/>
      </c>
      <c r="U57" s="311">
        <v>0</v>
      </c>
      <c r="V57" s="312" t="str">
        <f t="shared" si="4"/>
        <v/>
      </c>
      <c r="W57" s="313" t="s">
        <v>125</v>
      </c>
      <c r="X57" s="314" t="str">
        <f t="shared" si="5"/>
        <v/>
      </c>
      <c r="Y57" s="313" t="s">
        <v>56</v>
      </c>
      <c r="Z57" s="314" t="str">
        <f>IF(SUM($E57:$N57)&gt;0,$X57*(VLOOKUP($Y57,'Lookup Tables'!$K$4:$L$7,2,FALSE)),"")</f>
        <v/>
      </c>
      <c r="AA57" s="309">
        <v>100</v>
      </c>
      <c r="AB57" s="314" t="str">
        <f t="shared" si="6"/>
        <v/>
      </c>
      <c r="AC57" s="309" t="s">
        <v>62</v>
      </c>
      <c r="AD57" s="314" t="str">
        <f t="shared" si="7"/>
        <v/>
      </c>
      <c r="AE57" s="309" t="s">
        <v>56</v>
      </c>
      <c r="AF57" s="314" t="str">
        <f t="shared" si="8"/>
        <v/>
      </c>
      <c r="AG57" s="315" t="str">
        <f t="shared" si="11"/>
        <v/>
      </c>
      <c r="AH57" s="316" t="s">
        <v>68</v>
      </c>
      <c r="AI57" s="317" t="str">
        <f t="shared" si="9"/>
        <v/>
      </c>
    </row>
    <row r="58" spans="1:35" ht="17.25" customHeight="1" x14ac:dyDescent="0.3">
      <c r="A58" s="24"/>
      <c r="B58" s="302">
        <v>46</v>
      </c>
      <c r="C58" s="303"/>
      <c r="D58" s="303"/>
      <c r="E58" s="304"/>
      <c r="F58" s="304"/>
      <c r="G58" s="304"/>
      <c r="H58" s="304"/>
      <c r="I58" s="304"/>
      <c r="J58" s="304"/>
      <c r="K58" s="304"/>
      <c r="L58" s="304"/>
      <c r="M58" s="304"/>
      <c r="N58" s="304"/>
      <c r="O58" s="305" t="str">
        <f t="shared" si="10"/>
        <v/>
      </c>
      <c r="P58" s="306" t="str">
        <f t="shared" si="0"/>
        <v/>
      </c>
      <c r="Q58" s="307">
        <f t="shared" si="1"/>
        <v>100</v>
      </c>
      <c r="R58" s="308" t="str">
        <f t="shared" si="2"/>
        <v/>
      </c>
      <c r="S58" s="309">
        <v>100</v>
      </c>
      <c r="T58" s="310" t="str">
        <f t="shared" si="3"/>
        <v/>
      </c>
      <c r="U58" s="311">
        <v>0</v>
      </c>
      <c r="V58" s="312" t="str">
        <f t="shared" si="4"/>
        <v/>
      </c>
      <c r="W58" s="313" t="s">
        <v>125</v>
      </c>
      <c r="X58" s="314" t="str">
        <f t="shared" si="5"/>
        <v/>
      </c>
      <c r="Y58" s="313" t="s">
        <v>56</v>
      </c>
      <c r="Z58" s="314" t="str">
        <f>IF(SUM($E58:$N58)&gt;0,$X58*(VLOOKUP($Y58,'Lookup Tables'!$K$4:$L$7,2,FALSE)),"")</f>
        <v/>
      </c>
      <c r="AA58" s="309">
        <v>100</v>
      </c>
      <c r="AB58" s="314" t="str">
        <f t="shared" si="6"/>
        <v/>
      </c>
      <c r="AC58" s="309" t="s">
        <v>62</v>
      </c>
      <c r="AD58" s="314" t="str">
        <f t="shared" si="7"/>
        <v/>
      </c>
      <c r="AE58" s="309" t="s">
        <v>56</v>
      </c>
      <c r="AF58" s="314" t="str">
        <f t="shared" si="8"/>
        <v/>
      </c>
      <c r="AG58" s="315" t="str">
        <f t="shared" si="11"/>
        <v/>
      </c>
      <c r="AH58" s="316" t="s">
        <v>68</v>
      </c>
      <c r="AI58" s="317" t="str">
        <f t="shared" si="9"/>
        <v/>
      </c>
    </row>
    <row r="59" spans="1:35" ht="17.25" customHeight="1" x14ac:dyDescent="0.3">
      <c r="A59" s="24"/>
      <c r="B59" s="302">
        <v>47</v>
      </c>
      <c r="C59" s="303"/>
      <c r="D59" s="303"/>
      <c r="E59" s="304"/>
      <c r="F59" s="304"/>
      <c r="G59" s="304"/>
      <c r="H59" s="304"/>
      <c r="I59" s="304"/>
      <c r="J59" s="304"/>
      <c r="K59" s="304"/>
      <c r="L59" s="304"/>
      <c r="M59" s="304"/>
      <c r="N59" s="304"/>
      <c r="O59" s="305" t="str">
        <f t="shared" si="10"/>
        <v/>
      </c>
      <c r="P59" s="306" t="str">
        <f t="shared" si="0"/>
        <v/>
      </c>
      <c r="Q59" s="307">
        <f t="shared" si="1"/>
        <v>100</v>
      </c>
      <c r="R59" s="308" t="str">
        <f t="shared" si="2"/>
        <v/>
      </c>
      <c r="S59" s="309">
        <v>100</v>
      </c>
      <c r="T59" s="310" t="str">
        <f t="shared" si="3"/>
        <v/>
      </c>
      <c r="U59" s="311">
        <v>0</v>
      </c>
      <c r="V59" s="312" t="str">
        <f t="shared" si="4"/>
        <v/>
      </c>
      <c r="W59" s="313" t="s">
        <v>125</v>
      </c>
      <c r="X59" s="314" t="str">
        <f t="shared" si="5"/>
        <v/>
      </c>
      <c r="Y59" s="313" t="s">
        <v>56</v>
      </c>
      <c r="Z59" s="314" t="str">
        <f>IF(SUM($E59:$N59)&gt;0,$X59*(VLOOKUP($Y59,'Lookup Tables'!$K$4:$L$7,2,FALSE)),"")</f>
        <v/>
      </c>
      <c r="AA59" s="309">
        <v>100</v>
      </c>
      <c r="AB59" s="314" t="str">
        <f t="shared" si="6"/>
        <v/>
      </c>
      <c r="AC59" s="309" t="s">
        <v>62</v>
      </c>
      <c r="AD59" s="314" t="str">
        <f t="shared" si="7"/>
        <v/>
      </c>
      <c r="AE59" s="309" t="s">
        <v>56</v>
      </c>
      <c r="AF59" s="314" t="str">
        <f t="shared" si="8"/>
        <v/>
      </c>
      <c r="AG59" s="315" t="str">
        <f t="shared" si="11"/>
        <v/>
      </c>
      <c r="AH59" s="316" t="s">
        <v>68</v>
      </c>
      <c r="AI59" s="317" t="str">
        <f t="shared" si="9"/>
        <v/>
      </c>
    </row>
    <row r="60" spans="1:35" ht="17.25" customHeight="1" x14ac:dyDescent="0.3">
      <c r="A60" s="24"/>
      <c r="B60" s="302">
        <v>48</v>
      </c>
      <c r="C60" s="303"/>
      <c r="D60" s="303"/>
      <c r="E60" s="304"/>
      <c r="F60" s="304"/>
      <c r="G60" s="304"/>
      <c r="H60" s="304"/>
      <c r="I60" s="304"/>
      <c r="J60" s="304"/>
      <c r="K60" s="304"/>
      <c r="L60" s="304"/>
      <c r="M60" s="304"/>
      <c r="N60" s="304"/>
      <c r="O60" s="305" t="str">
        <f t="shared" si="10"/>
        <v/>
      </c>
      <c r="P60" s="306" t="str">
        <f t="shared" si="0"/>
        <v/>
      </c>
      <c r="Q60" s="307">
        <f t="shared" si="1"/>
        <v>100</v>
      </c>
      <c r="R60" s="308" t="str">
        <f t="shared" si="2"/>
        <v/>
      </c>
      <c r="S60" s="309">
        <v>100</v>
      </c>
      <c r="T60" s="310" t="str">
        <f t="shared" si="3"/>
        <v/>
      </c>
      <c r="U60" s="311">
        <v>0</v>
      </c>
      <c r="V60" s="312" t="str">
        <f t="shared" si="4"/>
        <v/>
      </c>
      <c r="W60" s="313" t="s">
        <v>125</v>
      </c>
      <c r="X60" s="314" t="str">
        <f t="shared" si="5"/>
        <v/>
      </c>
      <c r="Y60" s="313" t="s">
        <v>56</v>
      </c>
      <c r="Z60" s="314" t="str">
        <f>IF(SUM($E60:$N60)&gt;0,$X60*(VLOOKUP($Y60,'Lookup Tables'!$K$4:$L$7,2,FALSE)),"")</f>
        <v/>
      </c>
      <c r="AA60" s="309">
        <v>100</v>
      </c>
      <c r="AB60" s="314" t="str">
        <f t="shared" si="6"/>
        <v/>
      </c>
      <c r="AC60" s="309" t="s">
        <v>62</v>
      </c>
      <c r="AD60" s="314" t="str">
        <f t="shared" si="7"/>
        <v/>
      </c>
      <c r="AE60" s="309" t="s">
        <v>56</v>
      </c>
      <c r="AF60" s="314" t="str">
        <f t="shared" si="8"/>
        <v/>
      </c>
      <c r="AG60" s="315" t="str">
        <f t="shared" si="11"/>
        <v/>
      </c>
      <c r="AH60" s="316" t="s">
        <v>68</v>
      </c>
      <c r="AI60" s="317" t="str">
        <f t="shared" si="9"/>
        <v/>
      </c>
    </row>
    <row r="61" spans="1:35" ht="17.25" customHeight="1" x14ac:dyDescent="0.3">
      <c r="A61" s="24"/>
      <c r="B61" s="302">
        <v>49</v>
      </c>
      <c r="C61" s="303"/>
      <c r="D61" s="303"/>
      <c r="E61" s="304"/>
      <c r="F61" s="304"/>
      <c r="G61" s="304"/>
      <c r="H61" s="304"/>
      <c r="I61" s="304"/>
      <c r="J61" s="304"/>
      <c r="K61" s="304"/>
      <c r="L61" s="304"/>
      <c r="M61" s="304"/>
      <c r="N61" s="304"/>
      <c r="O61" s="305" t="str">
        <f t="shared" si="10"/>
        <v/>
      </c>
      <c r="P61" s="306" t="str">
        <f t="shared" si="0"/>
        <v/>
      </c>
      <c r="Q61" s="307">
        <f t="shared" si="1"/>
        <v>100</v>
      </c>
      <c r="R61" s="308" t="str">
        <f t="shared" si="2"/>
        <v/>
      </c>
      <c r="S61" s="309">
        <v>100</v>
      </c>
      <c r="T61" s="310" t="str">
        <f t="shared" si="3"/>
        <v/>
      </c>
      <c r="U61" s="311">
        <v>0</v>
      </c>
      <c r="V61" s="312" t="str">
        <f t="shared" si="4"/>
        <v/>
      </c>
      <c r="W61" s="313" t="s">
        <v>125</v>
      </c>
      <c r="X61" s="314" t="str">
        <f t="shared" si="5"/>
        <v/>
      </c>
      <c r="Y61" s="313" t="s">
        <v>56</v>
      </c>
      <c r="Z61" s="314" t="str">
        <f>IF(SUM($E61:$N61)&gt;0,$X61*(VLOOKUP($Y61,'Lookup Tables'!$K$4:$L$7,2,FALSE)),"")</f>
        <v/>
      </c>
      <c r="AA61" s="309">
        <v>100</v>
      </c>
      <c r="AB61" s="314" t="str">
        <f t="shared" si="6"/>
        <v/>
      </c>
      <c r="AC61" s="309" t="s">
        <v>62</v>
      </c>
      <c r="AD61" s="314" t="str">
        <f t="shared" si="7"/>
        <v/>
      </c>
      <c r="AE61" s="309" t="s">
        <v>56</v>
      </c>
      <c r="AF61" s="314" t="str">
        <f t="shared" si="8"/>
        <v/>
      </c>
      <c r="AG61" s="315" t="str">
        <f t="shared" si="11"/>
        <v/>
      </c>
      <c r="AH61" s="316" t="s">
        <v>68</v>
      </c>
      <c r="AI61" s="317" t="str">
        <f t="shared" si="9"/>
        <v/>
      </c>
    </row>
    <row r="62" spans="1:35" ht="17.25" customHeight="1" x14ac:dyDescent="0.3">
      <c r="A62" s="24"/>
      <c r="B62" s="302">
        <v>50</v>
      </c>
      <c r="C62" s="303"/>
      <c r="D62" s="303"/>
      <c r="E62" s="304"/>
      <c r="F62" s="304"/>
      <c r="G62" s="304"/>
      <c r="H62" s="304"/>
      <c r="I62" s="304"/>
      <c r="J62" s="304"/>
      <c r="K62" s="304"/>
      <c r="L62" s="304"/>
      <c r="M62" s="304"/>
      <c r="N62" s="304"/>
      <c r="O62" s="305" t="str">
        <f t="shared" si="10"/>
        <v/>
      </c>
      <c r="P62" s="306" t="str">
        <f t="shared" si="0"/>
        <v/>
      </c>
      <c r="Q62" s="307">
        <f t="shared" si="1"/>
        <v>100</v>
      </c>
      <c r="R62" s="308" t="str">
        <f t="shared" si="2"/>
        <v/>
      </c>
      <c r="S62" s="309">
        <v>100</v>
      </c>
      <c r="T62" s="310" t="str">
        <f t="shared" si="3"/>
        <v/>
      </c>
      <c r="U62" s="311">
        <v>0</v>
      </c>
      <c r="V62" s="312" t="str">
        <f t="shared" si="4"/>
        <v/>
      </c>
      <c r="W62" s="313" t="s">
        <v>125</v>
      </c>
      <c r="X62" s="314" t="str">
        <f t="shared" si="5"/>
        <v/>
      </c>
      <c r="Y62" s="313" t="s">
        <v>56</v>
      </c>
      <c r="Z62" s="314" t="str">
        <f>IF(SUM($E62:$N62)&gt;0,$X62*(VLOOKUP($Y62,'Lookup Tables'!$K$4:$L$7,2,FALSE)),"")</f>
        <v/>
      </c>
      <c r="AA62" s="309">
        <v>100</v>
      </c>
      <c r="AB62" s="314" t="str">
        <f t="shared" si="6"/>
        <v/>
      </c>
      <c r="AC62" s="309" t="s">
        <v>62</v>
      </c>
      <c r="AD62" s="314" t="str">
        <f t="shared" si="7"/>
        <v/>
      </c>
      <c r="AE62" s="309" t="s">
        <v>56</v>
      </c>
      <c r="AF62" s="314" t="str">
        <f t="shared" si="8"/>
        <v/>
      </c>
      <c r="AG62" s="315" t="str">
        <f t="shared" si="11"/>
        <v/>
      </c>
      <c r="AH62" s="316" t="s">
        <v>68</v>
      </c>
      <c r="AI62" s="317" t="str">
        <f t="shared" si="9"/>
        <v/>
      </c>
    </row>
    <row r="63" spans="1:35" ht="17.25" customHeight="1" x14ac:dyDescent="0.3">
      <c r="A63" s="24"/>
      <c r="B63" s="302">
        <v>51</v>
      </c>
      <c r="C63" s="303"/>
      <c r="D63" s="303"/>
      <c r="E63" s="304"/>
      <c r="F63" s="304"/>
      <c r="G63" s="304"/>
      <c r="H63" s="304"/>
      <c r="I63" s="304"/>
      <c r="J63" s="304"/>
      <c r="K63" s="304"/>
      <c r="L63" s="304"/>
      <c r="M63" s="304"/>
      <c r="N63" s="304"/>
      <c r="O63" s="305" t="str">
        <f t="shared" si="10"/>
        <v/>
      </c>
      <c r="P63" s="306" t="str">
        <f t="shared" si="0"/>
        <v/>
      </c>
      <c r="Q63" s="307">
        <f t="shared" si="1"/>
        <v>100</v>
      </c>
      <c r="R63" s="308" t="str">
        <f t="shared" si="2"/>
        <v/>
      </c>
      <c r="S63" s="309">
        <v>100</v>
      </c>
      <c r="T63" s="310" t="str">
        <f t="shared" si="3"/>
        <v/>
      </c>
      <c r="U63" s="311">
        <v>0</v>
      </c>
      <c r="V63" s="312" t="str">
        <f t="shared" si="4"/>
        <v/>
      </c>
      <c r="W63" s="313" t="s">
        <v>125</v>
      </c>
      <c r="X63" s="314" t="str">
        <f t="shared" si="5"/>
        <v/>
      </c>
      <c r="Y63" s="313" t="s">
        <v>56</v>
      </c>
      <c r="Z63" s="314" t="str">
        <f>IF(SUM($E63:$N63)&gt;0,$X63*(VLOOKUP($Y63,'Lookup Tables'!$K$4:$L$7,2,FALSE)),"")</f>
        <v/>
      </c>
      <c r="AA63" s="309">
        <v>100</v>
      </c>
      <c r="AB63" s="314" t="str">
        <f t="shared" si="6"/>
        <v/>
      </c>
      <c r="AC63" s="309" t="s">
        <v>62</v>
      </c>
      <c r="AD63" s="314" t="str">
        <f t="shared" si="7"/>
        <v/>
      </c>
      <c r="AE63" s="309" t="s">
        <v>56</v>
      </c>
      <c r="AF63" s="314" t="str">
        <f t="shared" si="8"/>
        <v/>
      </c>
      <c r="AG63" s="315" t="str">
        <f t="shared" si="11"/>
        <v/>
      </c>
      <c r="AH63" s="316" t="s">
        <v>68</v>
      </c>
      <c r="AI63" s="317" t="str">
        <f t="shared" si="9"/>
        <v/>
      </c>
    </row>
    <row r="64" spans="1:35" ht="17.25" customHeight="1" x14ac:dyDescent="0.3">
      <c r="A64" s="24"/>
      <c r="B64" s="302">
        <v>52</v>
      </c>
      <c r="C64" s="303"/>
      <c r="D64" s="303"/>
      <c r="E64" s="304"/>
      <c r="F64" s="304"/>
      <c r="G64" s="304"/>
      <c r="H64" s="304"/>
      <c r="I64" s="304"/>
      <c r="J64" s="304"/>
      <c r="K64" s="304"/>
      <c r="L64" s="304"/>
      <c r="M64" s="304"/>
      <c r="N64" s="304"/>
      <c r="O64" s="305" t="str">
        <f t="shared" si="10"/>
        <v/>
      </c>
      <c r="P64" s="306" t="str">
        <f t="shared" si="0"/>
        <v/>
      </c>
      <c r="Q64" s="307">
        <f t="shared" si="1"/>
        <v>100</v>
      </c>
      <c r="R64" s="308" t="str">
        <f t="shared" si="2"/>
        <v/>
      </c>
      <c r="S64" s="309">
        <v>100</v>
      </c>
      <c r="T64" s="310" t="str">
        <f t="shared" si="3"/>
        <v/>
      </c>
      <c r="U64" s="311">
        <v>0</v>
      </c>
      <c r="V64" s="312" t="str">
        <f t="shared" si="4"/>
        <v/>
      </c>
      <c r="W64" s="313" t="s">
        <v>125</v>
      </c>
      <c r="X64" s="314" t="str">
        <f t="shared" si="5"/>
        <v/>
      </c>
      <c r="Y64" s="313" t="s">
        <v>56</v>
      </c>
      <c r="Z64" s="314" t="str">
        <f>IF(SUM($E64:$N64)&gt;0,$X64*(VLOOKUP($Y64,'Lookup Tables'!$K$4:$L$7,2,FALSE)),"")</f>
        <v/>
      </c>
      <c r="AA64" s="309">
        <v>100</v>
      </c>
      <c r="AB64" s="314" t="str">
        <f t="shared" si="6"/>
        <v/>
      </c>
      <c r="AC64" s="309" t="s">
        <v>62</v>
      </c>
      <c r="AD64" s="314" t="str">
        <f t="shared" si="7"/>
        <v/>
      </c>
      <c r="AE64" s="309" t="s">
        <v>56</v>
      </c>
      <c r="AF64" s="314" t="str">
        <f t="shared" si="8"/>
        <v/>
      </c>
      <c r="AG64" s="315" t="str">
        <f t="shared" si="11"/>
        <v/>
      </c>
      <c r="AH64" s="316" t="s">
        <v>68</v>
      </c>
      <c r="AI64" s="317" t="str">
        <f t="shared" si="9"/>
        <v/>
      </c>
    </row>
    <row r="65" spans="1:35" ht="17.25" customHeight="1" x14ac:dyDescent="0.3">
      <c r="A65" s="24"/>
      <c r="B65" s="302">
        <v>53</v>
      </c>
      <c r="C65" s="303"/>
      <c r="D65" s="303"/>
      <c r="E65" s="304"/>
      <c r="F65" s="304"/>
      <c r="G65" s="304"/>
      <c r="H65" s="304"/>
      <c r="I65" s="304"/>
      <c r="J65" s="304"/>
      <c r="K65" s="304"/>
      <c r="L65" s="304"/>
      <c r="M65" s="304"/>
      <c r="N65" s="304"/>
      <c r="O65" s="305" t="str">
        <f t="shared" si="10"/>
        <v/>
      </c>
      <c r="P65" s="306" t="str">
        <f t="shared" si="0"/>
        <v/>
      </c>
      <c r="Q65" s="307">
        <f t="shared" si="1"/>
        <v>100</v>
      </c>
      <c r="R65" s="308" t="str">
        <f t="shared" si="2"/>
        <v/>
      </c>
      <c r="S65" s="309">
        <v>100</v>
      </c>
      <c r="T65" s="310" t="str">
        <f t="shared" si="3"/>
        <v/>
      </c>
      <c r="U65" s="311">
        <v>0</v>
      </c>
      <c r="V65" s="312" t="str">
        <f t="shared" si="4"/>
        <v/>
      </c>
      <c r="W65" s="313" t="s">
        <v>125</v>
      </c>
      <c r="X65" s="314" t="str">
        <f t="shared" si="5"/>
        <v/>
      </c>
      <c r="Y65" s="313" t="s">
        <v>56</v>
      </c>
      <c r="Z65" s="314" t="str">
        <f>IF(SUM($E65:$N65)&gt;0,$X65*(VLOOKUP($Y65,'Lookup Tables'!$K$4:$L$7,2,FALSE)),"")</f>
        <v/>
      </c>
      <c r="AA65" s="309">
        <v>100</v>
      </c>
      <c r="AB65" s="314" t="str">
        <f t="shared" si="6"/>
        <v/>
      </c>
      <c r="AC65" s="309" t="s">
        <v>62</v>
      </c>
      <c r="AD65" s="314" t="str">
        <f t="shared" si="7"/>
        <v/>
      </c>
      <c r="AE65" s="309" t="s">
        <v>56</v>
      </c>
      <c r="AF65" s="314" t="str">
        <f t="shared" si="8"/>
        <v/>
      </c>
      <c r="AG65" s="315" t="str">
        <f t="shared" si="11"/>
        <v/>
      </c>
      <c r="AH65" s="316" t="s">
        <v>68</v>
      </c>
      <c r="AI65" s="317" t="str">
        <f t="shared" si="9"/>
        <v/>
      </c>
    </row>
    <row r="66" spans="1:35" ht="17.25" customHeight="1" x14ac:dyDescent="0.3">
      <c r="A66" s="24"/>
      <c r="B66" s="302">
        <v>54</v>
      </c>
      <c r="C66" s="303"/>
      <c r="D66" s="303"/>
      <c r="E66" s="304"/>
      <c r="F66" s="304"/>
      <c r="G66" s="304"/>
      <c r="H66" s="304"/>
      <c r="I66" s="304"/>
      <c r="J66" s="304"/>
      <c r="K66" s="304"/>
      <c r="L66" s="304"/>
      <c r="M66" s="304"/>
      <c r="N66" s="304"/>
      <c r="O66" s="305" t="str">
        <f t="shared" si="10"/>
        <v/>
      </c>
      <c r="P66" s="306" t="str">
        <f t="shared" si="0"/>
        <v/>
      </c>
      <c r="Q66" s="307">
        <f t="shared" si="1"/>
        <v>100</v>
      </c>
      <c r="R66" s="308" t="str">
        <f t="shared" si="2"/>
        <v/>
      </c>
      <c r="S66" s="309">
        <v>100</v>
      </c>
      <c r="T66" s="310" t="str">
        <f t="shared" si="3"/>
        <v/>
      </c>
      <c r="U66" s="311">
        <v>0</v>
      </c>
      <c r="V66" s="312" t="str">
        <f t="shared" si="4"/>
        <v/>
      </c>
      <c r="W66" s="313" t="s">
        <v>125</v>
      </c>
      <c r="X66" s="314" t="str">
        <f t="shared" si="5"/>
        <v/>
      </c>
      <c r="Y66" s="313" t="s">
        <v>56</v>
      </c>
      <c r="Z66" s="314" t="str">
        <f>IF(SUM($E66:$N66)&gt;0,$X66*(VLOOKUP($Y66,'Lookup Tables'!$K$4:$L$7,2,FALSE)),"")</f>
        <v/>
      </c>
      <c r="AA66" s="309">
        <v>100</v>
      </c>
      <c r="AB66" s="314" t="str">
        <f t="shared" si="6"/>
        <v/>
      </c>
      <c r="AC66" s="309" t="s">
        <v>62</v>
      </c>
      <c r="AD66" s="314" t="str">
        <f t="shared" si="7"/>
        <v/>
      </c>
      <c r="AE66" s="309" t="s">
        <v>56</v>
      </c>
      <c r="AF66" s="314" t="str">
        <f t="shared" si="8"/>
        <v/>
      </c>
      <c r="AG66" s="315" t="str">
        <f t="shared" si="11"/>
        <v/>
      </c>
      <c r="AH66" s="316" t="s">
        <v>68</v>
      </c>
      <c r="AI66" s="317" t="str">
        <f t="shared" si="9"/>
        <v/>
      </c>
    </row>
    <row r="67" spans="1:35" ht="17.25" customHeight="1" x14ac:dyDescent="0.3">
      <c r="A67" s="24"/>
      <c r="B67" s="302">
        <v>55</v>
      </c>
      <c r="C67" s="303"/>
      <c r="D67" s="303"/>
      <c r="E67" s="304"/>
      <c r="F67" s="304"/>
      <c r="G67" s="304"/>
      <c r="H67" s="304"/>
      <c r="I67" s="304"/>
      <c r="J67" s="304"/>
      <c r="K67" s="304"/>
      <c r="L67" s="304"/>
      <c r="M67" s="304"/>
      <c r="N67" s="304"/>
      <c r="O67" s="305" t="str">
        <f t="shared" si="10"/>
        <v/>
      </c>
      <c r="P67" s="306" t="str">
        <f t="shared" si="0"/>
        <v/>
      </c>
      <c r="Q67" s="307">
        <f t="shared" si="1"/>
        <v>100</v>
      </c>
      <c r="R67" s="308" t="str">
        <f t="shared" si="2"/>
        <v/>
      </c>
      <c r="S67" s="309">
        <v>100</v>
      </c>
      <c r="T67" s="310" t="str">
        <f t="shared" si="3"/>
        <v/>
      </c>
      <c r="U67" s="311">
        <v>0</v>
      </c>
      <c r="V67" s="312" t="str">
        <f t="shared" si="4"/>
        <v/>
      </c>
      <c r="W67" s="313" t="s">
        <v>125</v>
      </c>
      <c r="X67" s="314" t="str">
        <f t="shared" si="5"/>
        <v/>
      </c>
      <c r="Y67" s="313" t="s">
        <v>56</v>
      </c>
      <c r="Z67" s="314" t="str">
        <f>IF(SUM($E67:$N67)&gt;0,$X67*(VLOOKUP($Y67,'Lookup Tables'!$K$4:$L$7,2,FALSE)),"")</f>
        <v/>
      </c>
      <c r="AA67" s="309">
        <v>100</v>
      </c>
      <c r="AB67" s="314" t="str">
        <f t="shared" si="6"/>
        <v/>
      </c>
      <c r="AC67" s="309" t="s">
        <v>62</v>
      </c>
      <c r="AD67" s="314" t="str">
        <f t="shared" si="7"/>
        <v/>
      </c>
      <c r="AE67" s="309" t="s">
        <v>56</v>
      </c>
      <c r="AF67" s="314" t="str">
        <f t="shared" si="8"/>
        <v/>
      </c>
      <c r="AG67" s="315" t="str">
        <f t="shared" si="11"/>
        <v/>
      </c>
      <c r="AH67" s="316" t="s">
        <v>68</v>
      </c>
      <c r="AI67" s="317" t="str">
        <f t="shared" si="9"/>
        <v/>
      </c>
    </row>
    <row r="68" spans="1:35" ht="17.25" customHeight="1" x14ac:dyDescent="0.3">
      <c r="A68" s="24"/>
      <c r="B68" s="302">
        <v>56</v>
      </c>
      <c r="C68" s="303"/>
      <c r="D68" s="303"/>
      <c r="E68" s="304"/>
      <c r="F68" s="304"/>
      <c r="G68" s="304"/>
      <c r="H68" s="304"/>
      <c r="I68" s="304"/>
      <c r="J68" s="304"/>
      <c r="K68" s="304"/>
      <c r="L68" s="304"/>
      <c r="M68" s="304"/>
      <c r="N68" s="304"/>
      <c r="O68" s="305" t="str">
        <f t="shared" si="10"/>
        <v/>
      </c>
      <c r="P68" s="306" t="str">
        <f t="shared" si="0"/>
        <v/>
      </c>
      <c r="Q68" s="307">
        <f t="shared" si="1"/>
        <v>100</v>
      </c>
      <c r="R68" s="308" t="str">
        <f t="shared" si="2"/>
        <v/>
      </c>
      <c r="S68" s="309">
        <v>100</v>
      </c>
      <c r="T68" s="310" t="str">
        <f t="shared" si="3"/>
        <v/>
      </c>
      <c r="U68" s="311">
        <v>0</v>
      </c>
      <c r="V68" s="312" t="str">
        <f t="shared" si="4"/>
        <v/>
      </c>
      <c r="W68" s="313" t="s">
        <v>125</v>
      </c>
      <c r="X68" s="314" t="str">
        <f t="shared" si="5"/>
        <v/>
      </c>
      <c r="Y68" s="313" t="s">
        <v>56</v>
      </c>
      <c r="Z68" s="314" t="str">
        <f>IF(SUM($E68:$N68)&gt;0,$X68*(VLOOKUP($Y68,'Lookup Tables'!$K$4:$L$7,2,FALSE)),"")</f>
        <v/>
      </c>
      <c r="AA68" s="309">
        <v>100</v>
      </c>
      <c r="AB68" s="314" t="str">
        <f t="shared" si="6"/>
        <v/>
      </c>
      <c r="AC68" s="309" t="s">
        <v>62</v>
      </c>
      <c r="AD68" s="314" t="str">
        <f t="shared" si="7"/>
        <v/>
      </c>
      <c r="AE68" s="309" t="s">
        <v>56</v>
      </c>
      <c r="AF68" s="314" t="str">
        <f t="shared" si="8"/>
        <v/>
      </c>
      <c r="AG68" s="315" t="str">
        <f t="shared" si="11"/>
        <v/>
      </c>
      <c r="AH68" s="316" t="s">
        <v>68</v>
      </c>
      <c r="AI68" s="317" t="str">
        <f t="shared" si="9"/>
        <v/>
      </c>
    </row>
    <row r="69" spans="1:35" ht="17.25" customHeight="1" x14ac:dyDescent="0.3">
      <c r="A69" s="24"/>
      <c r="B69" s="302">
        <v>57</v>
      </c>
      <c r="C69" s="303"/>
      <c r="D69" s="303"/>
      <c r="E69" s="304"/>
      <c r="F69" s="304"/>
      <c r="G69" s="304"/>
      <c r="H69" s="304"/>
      <c r="I69" s="304"/>
      <c r="J69" s="304"/>
      <c r="K69" s="304"/>
      <c r="L69" s="304"/>
      <c r="M69" s="304"/>
      <c r="N69" s="304"/>
      <c r="O69" s="305" t="str">
        <f t="shared" si="10"/>
        <v/>
      </c>
      <c r="P69" s="306" t="str">
        <f t="shared" si="0"/>
        <v/>
      </c>
      <c r="Q69" s="307">
        <f t="shared" si="1"/>
        <v>100</v>
      </c>
      <c r="R69" s="308" t="str">
        <f t="shared" si="2"/>
        <v/>
      </c>
      <c r="S69" s="309">
        <v>100</v>
      </c>
      <c r="T69" s="310" t="str">
        <f t="shared" si="3"/>
        <v/>
      </c>
      <c r="U69" s="311">
        <v>0</v>
      </c>
      <c r="V69" s="312" t="str">
        <f t="shared" si="4"/>
        <v/>
      </c>
      <c r="W69" s="313" t="s">
        <v>125</v>
      </c>
      <c r="X69" s="314" t="str">
        <f t="shared" si="5"/>
        <v/>
      </c>
      <c r="Y69" s="313" t="s">
        <v>56</v>
      </c>
      <c r="Z69" s="314" t="str">
        <f>IF(SUM($E69:$N69)&gt;0,$X69*(VLOOKUP($Y69,'Lookup Tables'!$K$4:$L$7,2,FALSE)),"")</f>
        <v/>
      </c>
      <c r="AA69" s="309">
        <v>100</v>
      </c>
      <c r="AB69" s="314" t="str">
        <f t="shared" si="6"/>
        <v/>
      </c>
      <c r="AC69" s="309" t="s">
        <v>62</v>
      </c>
      <c r="AD69" s="314" t="str">
        <f t="shared" si="7"/>
        <v/>
      </c>
      <c r="AE69" s="309" t="s">
        <v>56</v>
      </c>
      <c r="AF69" s="314" t="str">
        <f t="shared" si="8"/>
        <v/>
      </c>
      <c r="AG69" s="315" t="str">
        <f t="shared" si="11"/>
        <v/>
      </c>
      <c r="AH69" s="316" t="s">
        <v>68</v>
      </c>
      <c r="AI69" s="317" t="str">
        <f t="shared" si="9"/>
        <v/>
      </c>
    </row>
    <row r="70" spans="1:35" ht="17.25" customHeight="1" x14ac:dyDescent="0.3">
      <c r="A70" s="24"/>
      <c r="B70" s="302">
        <v>58</v>
      </c>
      <c r="C70" s="303"/>
      <c r="D70" s="303"/>
      <c r="E70" s="304"/>
      <c r="F70" s="304"/>
      <c r="G70" s="304"/>
      <c r="H70" s="304"/>
      <c r="I70" s="304"/>
      <c r="J70" s="304"/>
      <c r="K70" s="304"/>
      <c r="L70" s="304"/>
      <c r="M70" s="304"/>
      <c r="N70" s="304"/>
      <c r="O70" s="305" t="str">
        <f t="shared" si="10"/>
        <v/>
      </c>
      <c r="P70" s="306" t="str">
        <f t="shared" si="0"/>
        <v/>
      </c>
      <c r="Q70" s="307">
        <f t="shared" si="1"/>
        <v>100</v>
      </c>
      <c r="R70" s="308" t="str">
        <f t="shared" si="2"/>
        <v/>
      </c>
      <c r="S70" s="309">
        <v>100</v>
      </c>
      <c r="T70" s="310" t="str">
        <f t="shared" si="3"/>
        <v/>
      </c>
      <c r="U70" s="311">
        <v>0</v>
      </c>
      <c r="V70" s="312" t="str">
        <f t="shared" si="4"/>
        <v/>
      </c>
      <c r="W70" s="313" t="s">
        <v>125</v>
      </c>
      <c r="X70" s="314" t="str">
        <f t="shared" si="5"/>
        <v/>
      </c>
      <c r="Y70" s="313" t="s">
        <v>56</v>
      </c>
      <c r="Z70" s="314" t="str">
        <f>IF(SUM($E70:$N70)&gt;0,$X70*(VLOOKUP($Y70,'Lookup Tables'!$K$4:$L$7,2,FALSE)),"")</f>
        <v/>
      </c>
      <c r="AA70" s="309">
        <v>100</v>
      </c>
      <c r="AB70" s="314" t="str">
        <f t="shared" si="6"/>
        <v/>
      </c>
      <c r="AC70" s="309" t="s">
        <v>62</v>
      </c>
      <c r="AD70" s="314" t="str">
        <f t="shared" si="7"/>
        <v/>
      </c>
      <c r="AE70" s="309" t="s">
        <v>56</v>
      </c>
      <c r="AF70" s="314" t="str">
        <f t="shared" si="8"/>
        <v/>
      </c>
      <c r="AG70" s="315" t="str">
        <f t="shared" si="11"/>
        <v/>
      </c>
      <c r="AH70" s="316" t="s">
        <v>68</v>
      </c>
      <c r="AI70" s="317" t="str">
        <f t="shared" si="9"/>
        <v/>
      </c>
    </row>
    <row r="71" spans="1:35" ht="17.25" customHeight="1" x14ac:dyDescent="0.3">
      <c r="A71" s="24"/>
      <c r="B71" s="302">
        <v>59</v>
      </c>
      <c r="C71" s="303"/>
      <c r="D71" s="303"/>
      <c r="E71" s="304"/>
      <c r="F71" s="304"/>
      <c r="G71" s="304"/>
      <c r="H71" s="304"/>
      <c r="I71" s="304"/>
      <c r="J71" s="304"/>
      <c r="K71" s="304"/>
      <c r="L71" s="304"/>
      <c r="M71" s="304"/>
      <c r="N71" s="304"/>
      <c r="O71" s="305" t="str">
        <f t="shared" si="10"/>
        <v/>
      </c>
      <c r="P71" s="306" t="str">
        <f t="shared" si="0"/>
        <v/>
      </c>
      <c r="Q71" s="307">
        <f t="shared" si="1"/>
        <v>100</v>
      </c>
      <c r="R71" s="308" t="str">
        <f t="shared" si="2"/>
        <v/>
      </c>
      <c r="S71" s="309">
        <v>100</v>
      </c>
      <c r="T71" s="310" t="str">
        <f t="shared" si="3"/>
        <v/>
      </c>
      <c r="U71" s="311">
        <v>0</v>
      </c>
      <c r="V71" s="312" t="str">
        <f t="shared" si="4"/>
        <v/>
      </c>
      <c r="W71" s="313" t="s">
        <v>125</v>
      </c>
      <c r="X71" s="314" t="str">
        <f t="shared" si="5"/>
        <v/>
      </c>
      <c r="Y71" s="313" t="s">
        <v>56</v>
      </c>
      <c r="Z71" s="314" t="str">
        <f>IF(SUM($E71:$N71)&gt;0,$X71*(VLOOKUP($Y71,'Lookup Tables'!$K$4:$L$7,2,FALSE)),"")</f>
        <v/>
      </c>
      <c r="AA71" s="309">
        <v>100</v>
      </c>
      <c r="AB71" s="314" t="str">
        <f t="shared" si="6"/>
        <v/>
      </c>
      <c r="AC71" s="309" t="s">
        <v>62</v>
      </c>
      <c r="AD71" s="314" t="str">
        <f t="shared" si="7"/>
        <v/>
      </c>
      <c r="AE71" s="309" t="s">
        <v>56</v>
      </c>
      <c r="AF71" s="314" t="str">
        <f t="shared" si="8"/>
        <v/>
      </c>
      <c r="AG71" s="315" t="str">
        <f t="shared" si="11"/>
        <v/>
      </c>
      <c r="AH71" s="316" t="s">
        <v>68</v>
      </c>
      <c r="AI71" s="317" t="str">
        <f t="shared" si="9"/>
        <v/>
      </c>
    </row>
    <row r="72" spans="1:35" ht="17.25" customHeight="1" x14ac:dyDescent="0.3">
      <c r="A72" s="24"/>
      <c r="B72" s="302">
        <v>60</v>
      </c>
      <c r="C72" s="303"/>
      <c r="D72" s="303"/>
      <c r="E72" s="304"/>
      <c r="F72" s="304"/>
      <c r="G72" s="304"/>
      <c r="H72" s="304"/>
      <c r="I72" s="304"/>
      <c r="J72" s="304"/>
      <c r="K72" s="304"/>
      <c r="L72" s="304"/>
      <c r="M72" s="304"/>
      <c r="N72" s="304"/>
      <c r="O72" s="305" t="str">
        <f t="shared" si="10"/>
        <v/>
      </c>
      <c r="P72" s="306" t="str">
        <f t="shared" si="0"/>
        <v/>
      </c>
      <c r="Q72" s="307">
        <f t="shared" si="1"/>
        <v>100</v>
      </c>
      <c r="R72" s="308" t="str">
        <f t="shared" si="2"/>
        <v/>
      </c>
      <c r="S72" s="309">
        <v>100</v>
      </c>
      <c r="T72" s="310" t="str">
        <f t="shared" si="3"/>
        <v/>
      </c>
      <c r="U72" s="311">
        <v>0</v>
      </c>
      <c r="V72" s="312" t="str">
        <f t="shared" si="4"/>
        <v/>
      </c>
      <c r="W72" s="313" t="s">
        <v>125</v>
      </c>
      <c r="X72" s="314" t="str">
        <f t="shared" si="5"/>
        <v/>
      </c>
      <c r="Y72" s="313" t="s">
        <v>56</v>
      </c>
      <c r="Z72" s="314" t="str">
        <f>IF(SUM($E72:$N72)&gt;0,$X72*(VLOOKUP($Y72,'Lookup Tables'!$K$4:$L$7,2,FALSE)),"")</f>
        <v/>
      </c>
      <c r="AA72" s="309">
        <v>100</v>
      </c>
      <c r="AB72" s="314" t="str">
        <f t="shared" si="6"/>
        <v/>
      </c>
      <c r="AC72" s="309" t="s">
        <v>62</v>
      </c>
      <c r="AD72" s="314" t="str">
        <f t="shared" si="7"/>
        <v/>
      </c>
      <c r="AE72" s="309" t="s">
        <v>56</v>
      </c>
      <c r="AF72" s="314" t="str">
        <f t="shared" si="8"/>
        <v/>
      </c>
      <c r="AG72" s="315" t="str">
        <f t="shared" si="11"/>
        <v/>
      </c>
      <c r="AH72" s="316" t="s">
        <v>68</v>
      </c>
      <c r="AI72" s="317" t="str">
        <f t="shared" si="9"/>
        <v/>
      </c>
    </row>
    <row r="73" spans="1:35" ht="17.25" customHeight="1" x14ac:dyDescent="0.3">
      <c r="A73" s="24"/>
      <c r="B73" s="302">
        <v>61</v>
      </c>
      <c r="C73" s="303"/>
      <c r="D73" s="303"/>
      <c r="E73" s="304"/>
      <c r="F73" s="304"/>
      <c r="G73" s="304"/>
      <c r="H73" s="304"/>
      <c r="I73" s="304"/>
      <c r="J73" s="304"/>
      <c r="K73" s="304"/>
      <c r="L73" s="304"/>
      <c r="M73" s="304"/>
      <c r="N73" s="304"/>
      <c r="O73" s="305" t="str">
        <f t="shared" si="10"/>
        <v/>
      </c>
      <c r="P73" s="306" t="str">
        <f t="shared" si="0"/>
        <v/>
      </c>
      <c r="Q73" s="307">
        <f t="shared" si="1"/>
        <v>100</v>
      </c>
      <c r="R73" s="308" t="str">
        <f t="shared" si="2"/>
        <v/>
      </c>
      <c r="S73" s="309">
        <v>100</v>
      </c>
      <c r="T73" s="310" t="str">
        <f t="shared" si="3"/>
        <v/>
      </c>
      <c r="U73" s="311">
        <v>0</v>
      </c>
      <c r="V73" s="312" t="str">
        <f t="shared" si="4"/>
        <v/>
      </c>
      <c r="W73" s="313" t="s">
        <v>125</v>
      </c>
      <c r="X73" s="314" t="str">
        <f t="shared" si="5"/>
        <v/>
      </c>
      <c r="Y73" s="313" t="s">
        <v>56</v>
      </c>
      <c r="Z73" s="314" t="str">
        <f>IF(SUM($E73:$N73)&gt;0,$X73*(VLOOKUP($Y73,'Lookup Tables'!$K$4:$L$7,2,FALSE)),"")</f>
        <v/>
      </c>
      <c r="AA73" s="309">
        <v>100</v>
      </c>
      <c r="AB73" s="314" t="str">
        <f t="shared" si="6"/>
        <v/>
      </c>
      <c r="AC73" s="309" t="s">
        <v>62</v>
      </c>
      <c r="AD73" s="314" t="str">
        <f t="shared" si="7"/>
        <v/>
      </c>
      <c r="AE73" s="309" t="s">
        <v>56</v>
      </c>
      <c r="AF73" s="314" t="str">
        <f t="shared" si="8"/>
        <v/>
      </c>
      <c r="AG73" s="315" t="str">
        <f t="shared" si="11"/>
        <v/>
      </c>
      <c r="AH73" s="316" t="s">
        <v>68</v>
      </c>
      <c r="AI73" s="317" t="str">
        <f t="shared" si="9"/>
        <v/>
      </c>
    </row>
    <row r="74" spans="1:35" ht="17.25" customHeight="1" x14ac:dyDescent="0.3">
      <c r="A74" s="24"/>
      <c r="B74" s="302">
        <v>62</v>
      </c>
      <c r="C74" s="303"/>
      <c r="D74" s="303"/>
      <c r="E74" s="304"/>
      <c r="F74" s="304"/>
      <c r="G74" s="304"/>
      <c r="H74" s="304"/>
      <c r="I74" s="304"/>
      <c r="J74" s="304"/>
      <c r="K74" s="304"/>
      <c r="L74" s="304"/>
      <c r="M74" s="304"/>
      <c r="N74" s="304"/>
      <c r="O74" s="305" t="str">
        <f t="shared" si="10"/>
        <v/>
      </c>
      <c r="P74" s="306" t="str">
        <f t="shared" si="0"/>
        <v/>
      </c>
      <c r="Q74" s="307">
        <f t="shared" si="1"/>
        <v>100</v>
      </c>
      <c r="R74" s="308" t="str">
        <f t="shared" si="2"/>
        <v/>
      </c>
      <c r="S74" s="309">
        <v>100</v>
      </c>
      <c r="T74" s="310" t="str">
        <f t="shared" si="3"/>
        <v/>
      </c>
      <c r="U74" s="311">
        <v>0</v>
      </c>
      <c r="V74" s="312" t="str">
        <f t="shared" si="4"/>
        <v/>
      </c>
      <c r="W74" s="313" t="s">
        <v>125</v>
      </c>
      <c r="X74" s="314" t="str">
        <f t="shared" si="5"/>
        <v/>
      </c>
      <c r="Y74" s="313" t="s">
        <v>56</v>
      </c>
      <c r="Z74" s="314" t="str">
        <f>IF(SUM($E74:$N74)&gt;0,$X74*(VLOOKUP($Y74,'Lookup Tables'!$K$4:$L$7,2,FALSE)),"")</f>
        <v/>
      </c>
      <c r="AA74" s="309">
        <v>100</v>
      </c>
      <c r="AB74" s="314" t="str">
        <f t="shared" si="6"/>
        <v/>
      </c>
      <c r="AC74" s="309" t="s">
        <v>62</v>
      </c>
      <c r="AD74" s="314" t="str">
        <f t="shared" si="7"/>
        <v/>
      </c>
      <c r="AE74" s="309" t="s">
        <v>56</v>
      </c>
      <c r="AF74" s="314" t="str">
        <f t="shared" si="8"/>
        <v/>
      </c>
      <c r="AG74" s="315" t="str">
        <f t="shared" si="11"/>
        <v/>
      </c>
      <c r="AH74" s="316" t="s">
        <v>68</v>
      </c>
      <c r="AI74" s="317" t="str">
        <f t="shared" si="9"/>
        <v/>
      </c>
    </row>
    <row r="75" spans="1:35" ht="17.25" customHeight="1" x14ac:dyDescent="0.3">
      <c r="A75" s="24"/>
      <c r="B75" s="302">
        <v>63</v>
      </c>
      <c r="C75" s="303"/>
      <c r="D75" s="303"/>
      <c r="E75" s="304"/>
      <c r="F75" s="304"/>
      <c r="G75" s="304"/>
      <c r="H75" s="304"/>
      <c r="I75" s="304"/>
      <c r="J75" s="304"/>
      <c r="K75" s="304"/>
      <c r="L75" s="304"/>
      <c r="M75" s="304"/>
      <c r="N75" s="304"/>
      <c r="O75" s="305" t="str">
        <f t="shared" si="10"/>
        <v/>
      </c>
      <c r="P75" s="306" t="str">
        <f t="shared" si="0"/>
        <v/>
      </c>
      <c r="Q75" s="307">
        <f t="shared" si="1"/>
        <v>100</v>
      </c>
      <c r="R75" s="308" t="str">
        <f t="shared" si="2"/>
        <v/>
      </c>
      <c r="S75" s="309">
        <v>100</v>
      </c>
      <c r="T75" s="310" t="str">
        <f t="shared" si="3"/>
        <v/>
      </c>
      <c r="U75" s="311">
        <v>0</v>
      </c>
      <c r="V75" s="312" t="str">
        <f t="shared" si="4"/>
        <v/>
      </c>
      <c r="W75" s="313" t="s">
        <v>125</v>
      </c>
      <c r="X75" s="314" t="str">
        <f t="shared" si="5"/>
        <v/>
      </c>
      <c r="Y75" s="313" t="s">
        <v>56</v>
      </c>
      <c r="Z75" s="314" t="str">
        <f>IF(SUM($E75:$N75)&gt;0,$X75*(VLOOKUP($Y75,'Lookup Tables'!$K$4:$L$7,2,FALSE)),"")</f>
        <v/>
      </c>
      <c r="AA75" s="309">
        <v>100</v>
      </c>
      <c r="AB75" s="314" t="str">
        <f t="shared" si="6"/>
        <v/>
      </c>
      <c r="AC75" s="309" t="s">
        <v>62</v>
      </c>
      <c r="AD75" s="314" t="str">
        <f t="shared" si="7"/>
        <v/>
      </c>
      <c r="AE75" s="309" t="s">
        <v>56</v>
      </c>
      <c r="AF75" s="314" t="str">
        <f t="shared" si="8"/>
        <v/>
      </c>
      <c r="AG75" s="315" t="str">
        <f t="shared" si="11"/>
        <v/>
      </c>
      <c r="AH75" s="316" t="s">
        <v>68</v>
      </c>
      <c r="AI75" s="317" t="str">
        <f t="shared" si="9"/>
        <v/>
      </c>
    </row>
    <row r="76" spans="1:35" ht="17.25" customHeight="1" x14ac:dyDescent="0.3">
      <c r="A76" s="24"/>
      <c r="B76" s="302">
        <v>64</v>
      </c>
      <c r="C76" s="303"/>
      <c r="D76" s="303"/>
      <c r="E76" s="304"/>
      <c r="F76" s="304"/>
      <c r="G76" s="304"/>
      <c r="H76" s="304"/>
      <c r="I76" s="304"/>
      <c r="J76" s="304"/>
      <c r="K76" s="304"/>
      <c r="L76" s="304"/>
      <c r="M76" s="304"/>
      <c r="N76" s="304"/>
      <c r="O76" s="305" t="str">
        <f t="shared" si="10"/>
        <v/>
      </c>
      <c r="P76" s="306" t="str">
        <f t="shared" si="0"/>
        <v/>
      </c>
      <c r="Q76" s="307">
        <f t="shared" si="1"/>
        <v>100</v>
      </c>
      <c r="R76" s="308" t="str">
        <f t="shared" si="2"/>
        <v/>
      </c>
      <c r="S76" s="309">
        <v>100</v>
      </c>
      <c r="T76" s="310" t="str">
        <f t="shared" si="3"/>
        <v/>
      </c>
      <c r="U76" s="311">
        <v>0</v>
      </c>
      <c r="V76" s="312" t="str">
        <f t="shared" si="4"/>
        <v/>
      </c>
      <c r="W76" s="313" t="s">
        <v>125</v>
      </c>
      <c r="X76" s="314" t="str">
        <f t="shared" si="5"/>
        <v/>
      </c>
      <c r="Y76" s="313" t="s">
        <v>56</v>
      </c>
      <c r="Z76" s="314" t="str">
        <f>IF(SUM($E76:$N76)&gt;0,$X76*(VLOOKUP($Y76,'Lookup Tables'!$K$4:$L$7,2,FALSE)),"")</f>
        <v/>
      </c>
      <c r="AA76" s="309">
        <v>100</v>
      </c>
      <c r="AB76" s="314" t="str">
        <f t="shared" si="6"/>
        <v/>
      </c>
      <c r="AC76" s="309" t="s">
        <v>62</v>
      </c>
      <c r="AD76" s="314" t="str">
        <f t="shared" si="7"/>
        <v/>
      </c>
      <c r="AE76" s="309" t="s">
        <v>56</v>
      </c>
      <c r="AF76" s="314" t="str">
        <f t="shared" si="8"/>
        <v/>
      </c>
      <c r="AG76" s="315" t="str">
        <f t="shared" si="11"/>
        <v/>
      </c>
      <c r="AH76" s="316" t="s">
        <v>68</v>
      </c>
      <c r="AI76" s="317" t="str">
        <f t="shared" si="9"/>
        <v/>
      </c>
    </row>
    <row r="77" spans="1:35" ht="17.25" customHeight="1" x14ac:dyDescent="0.3">
      <c r="A77" s="24"/>
      <c r="B77" s="302">
        <v>65</v>
      </c>
      <c r="C77" s="303"/>
      <c r="D77" s="303"/>
      <c r="E77" s="304"/>
      <c r="F77" s="304"/>
      <c r="G77" s="304"/>
      <c r="H77" s="304"/>
      <c r="I77" s="304"/>
      <c r="J77" s="304"/>
      <c r="K77" s="304"/>
      <c r="L77" s="304"/>
      <c r="M77" s="304"/>
      <c r="N77" s="304"/>
      <c r="O77" s="305" t="str">
        <f t="shared" si="10"/>
        <v/>
      </c>
      <c r="P77" s="306" t="str">
        <f t="shared" ref="P77:P140" si="12">IF(SUM($E77:$N77)&gt;0,($O77/2)^2*PI()*$T$6,"")</f>
        <v/>
      </c>
      <c r="Q77" s="307">
        <f t="shared" ref="Q77:Q140" si="13">$T$4</f>
        <v>100</v>
      </c>
      <c r="R77" s="308" t="str">
        <f t="shared" ref="R77:R140" si="14">IF(SUM($E77:$N77)&gt;0,$P77*($T$4/100),"")</f>
        <v/>
      </c>
      <c r="S77" s="309">
        <v>100</v>
      </c>
      <c r="T77" s="310" t="str">
        <f t="shared" ref="T77:T140" si="15">IF(SUM($E77:$N77)&gt;0,$R77*($S77/100),"")</f>
        <v/>
      </c>
      <c r="U77" s="311">
        <v>0</v>
      </c>
      <c r="V77" s="312" t="str">
        <f t="shared" ref="V77:V140" si="16">IF(SUM($E77:$N77)&gt;0,$T77*(1+($U77/100)),"")</f>
        <v/>
      </c>
      <c r="W77" s="313" t="s">
        <v>125</v>
      </c>
      <c r="X77" s="314" t="str">
        <f t="shared" ref="X77:X140" si="17">IF(SUM($E77:$N77)&gt;0,$V77*INDEX(Primary_structure_factor,MATCH(W77,Primary_structure_input,0))*0.4,"")</f>
        <v/>
      </c>
      <c r="Y77" s="313" t="s">
        <v>56</v>
      </c>
      <c r="Z77" s="314" t="str">
        <f>IF(SUM($E77:$N77)&gt;0,$X77*(VLOOKUP($Y77,'Lookup Tables'!$K$4:$L$7,2,FALSE)),"")</f>
        <v/>
      </c>
      <c r="AA77" s="309">
        <v>100</v>
      </c>
      <c r="AB77" s="314" t="str">
        <f t="shared" ref="AB77:AB140" si="18">IF(SUM($E77:$N77)&gt;0,$V77*(($AA77/100)*0.6),"")</f>
        <v/>
      </c>
      <c r="AC77" s="309" t="s">
        <v>62</v>
      </c>
      <c r="AD77" s="314" t="str">
        <f t="shared" ref="AD77:AD140" si="19">IF(SUM($E77:$N77)&gt;0,$AB77*(INDEX(Canopy_completeness_factor,MATCH(AC77,Canopy_completeness_input,0))),"")</f>
        <v/>
      </c>
      <c r="AE77" s="309" t="s">
        <v>56</v>
      </c>
      <c r="AF77" s="314" t="str">
        <f t="shared" ref="AF77:AF140" si="20">IF(SUM($E77:$N77)&gt;0,$AD77*(INDEX(Crown_quality_factor,MATCH($AE77,Crown_quality_input,0))),"")</f>
        <v/>
      </c>
      <c r="AG77" s="315" t="str">
        <f t="shared" si="11"/>
        <v/>
      </c>
      <c r="AH77" s="316" t="s">
        <v>68</v>
      </c>
      <c r="AI77" s="317" t="str">
        <f t="shared" ref="AI77:AI140" si="21">IF(ISBLANK($AH77),"",IF(SUM($E77:$N77)&gt;0,$AG77*INDEX(Life_expectancy_factor,MATCH($AH77,Life_expectancy_input,0)),""))</f>
        <v/>
      </c>
    </row>
    <row r="78" spans="1:35" ht="17.25" customHeight="1" x14ac:dyDescent="0.3">
      <c r="A78" s="24"/>
      <c r="B78" s="302">
        <v>66</v>
      </c>
      <c r="C78" s="303"/>
      <c r="D78" s="303"/>
      <c r="E78" s="304"/>
      <c r="F78" s="304"/>
      <c r="G78" s="304"/>
      <c r="H78" s="304"/>
      <c r="I78" s="304"/>
      <c r="J78" s="304"/>
      <c r="K78" s="304"/>
      <c r="L78" s="304"/>
      <c r="M78" s="304"/>
      <c r="N78" s="304"/>
      <c r="O78" s="305" t="str">
        <f t="shared" ref="O78:O141" si="22">IF(SUM($E78:$N78)&gt;0,SQRT($E78^2+$F78^2+$G78^2+$H78^2+$I78^2+$J78^2+$K78^2+$L78^2+$M78^2+$N78^2),"")</f>
        <v/>
      </c>
      <c r="P78" s="306" t="str">
        <f t="shared" si="12"/>
        <v/>
      </c>
      <c r="Q78" s="307">
        <f t="shared" si="13"/>
        <v>100</v>
      </c>
      <c r="R78" s="308" t="str">
        <f t="shared" si="14"/>
        <v/>
      </c>
      <c r="S78" s="309">
        <v>100</v>
      </c>
      <c r="T78" s="310" t="str">
        <f t="shared" si="15"/>
        <v/>
      </c>
      <c r="U78" s="311">
        <v>0</v>
      </c>
      <c r="V78" s="312" t="str">
        <f t="shared" si="16"/>
        <v/>
      </c>
      <c r="W78" s="313" t="s">
        <v>125</v>
      </c>
      <c r="X78" s="314" t="str">
        <f t="shared" si="17"/>
        <v/>
      </c>
      <c r="Y78" s="313" t="s">
        <v>56</v>
      </c>
      <c r="Z78" s="314" t="str">
        <f>IF(SUM($E78:$N78)&gt;0,$X78*(VLOOKUP($Y78,'Lookup Tables'!$K$4:$L$7,2,FALSE)),"")</f>
        <v/>
      </c>
      <c r="AA78" s="309">
        <v>100</v>
      </c>
      <c r="AB78" s="314" t="str">
        <f t="shared" si="18"/>
        <v/>
      </c>
      <c r="AC78" s="309" t="s">
        <v>62</v>
      </c>
      <c r="AD78" s="314" t="str">
        <f t="shared" si="19"/>
        <v/>
      </c>
      <c r="AE78" s="309" t="s">
        <v>56</v>
      </c>
      <c r="AF78" s="314" t="str">
        <f t="shared" si="20"/>
        <v/>
      </c>
      <c r="AG78" s="315" t="str">
        <f t="shared" si="11"/>
        <v/>
      </c>
      <c r="AH78" s="316" t="s">
        <v>68</v>
      </c>
      <c r="AI78" s="317" t="str">
        <f t="shared" si="21"/>
        <v/>
      </c>
    </row>
    <row r="79" spans="1:35" ht="17.25" customHeight="1" x14ac:dyDescent="0.3">
      <c r="A79" s="24"/>
      <c r="B79" s="302">
        <v>67</v>
      </c>
      <c r="C79" s="303"/>
      <c r="D79" s="303"/>
      <c r="E79" s="304"/>
      <c r="F79" s="304"/>
      <c r="G79" s="304"/>
      <c r="H79" s="304"/>
      <c r="I79" s="304"/>
      <c r="J79" s="304"/>
      <c r="K79" s="304"/>
      <c r="L79" s="304"/>
      <c r="M79" s="304"/>
      <c r="N79" s="304"/>
      <c r="O79" s="305" t="str">
        <f t="shared" si="22"/>
        <v/>
      </c>
      <c r="P79" s="306" t="str">
        <f t="shared" si="12"/>
        <v/>
      </c>
      <c r="Q79" s="307">
        <f t="shared" si="13"/>
        <v>100</v>
      </c>
      <c r="R79" s="308" t="str">
        <f t="shared" si="14"/>
        <v/>
      </c>
      <c r="S79" s="309">
        <v>100</v>
      </c>
      <c r="T79" s="310" t="str">
        <f t="shared" si="15"/>
        <v/>
      </c>
      <c r="U79" s="311">
        <v>0</v>
      </c>
      <c r="V79" s="312" t="str">
        <f t="shared" si="16"/>
        <v/>
      </c>
      <c r="W79" s="313" t="s">
        <v>125</v>
      </c>
      <c r="X79" s="314" t="str">
        <f t="shared" si="17"/>
        <v/>
      </c>
      <c r="Y79" s="313" t="s">
        <v>56</v>
      </c>
      <c r="Z79" s="314" t="str">
        <f>IF(SUM($E79:$N79)&gt;0,$X79*(VLOOKUP($Y79,'Lookup Tables'!$K$4:$L$7,2,FALSE)),"")</f>
        <v/>
      </c>
      <c r="AA79" s="309">
        <v>100</v>
      </c>
      <c r="AB79" s="314" t="str">
        <f t="shared" si="18"/>
        <v/>
      </c>
      <c r="AC79" s="309" t="s">
        <v>62</v>
      </c>
      <c r="AD79" s="314" t="str">
        <f t="shared" si="19"/>
        <v/>
      </c>
      <c r="AE79" s="309" t="s">
        <v>56</v>
      </c>
      <c r="AF79" s="314" t="str">
        <f t="shared" si="20"/>
        <v/>
      </c>
      <c r="AG79" s="315" t="str">
        <f t="shared" ref="AG79:AG142" si="23">IF(SUM($E79:$N79)&gt;0,SUM($Z79,$AF79),"")</f>
        <v/>
      </c>
      <c r="AH79" s="316" t="s">
        <v>68</v>
      </c>
      <c r="AI79" s="317" t="str">
        <f t="shared" si="21"/>
        <v/>
      </c>
    </row>
    <row r="80" spans="1:35" ht="17.25" customHeight="1" x14ac:dyDescent="0.3">
      <c r="A80" s="24"/>
      <c r="B80" s="302">
        <v>68</v>
      </c>
      <c r="C80" s="303"/>
      <c r="D80" s="303"/>
      <c r="E80" s="304"/>
      <c r="F80" s="304"/>
      <c r="G80" s="304"/>
      <c r="H80" s="304"/>
      <c r="I80" s="304"/>
      <c r="J80" s="304"/>
      <c r="K80" s="304"/>
      <c r="L80" s="304"/>
      <c r="M80" s="304"/>
      <c r="N80" s="304"/>
      <c r="O80" s="305" t="str">
        <f t="shared" si="22"/>
        <v/>
      </c>
      <c r="P80" s="306" t="str">
        <f t="shared" si="12"/>
        <v/>
      </c>
      <c r="Q80" s="307">
        <f t="shared" si="13"/>
        <v>100</v>
      </c>
      <c r="R80" s="308" t="str">
        <f t="shared" si="14"/>
        <v/>
      </c>
      <c r="S80" s="309">
        <v>100</v>
      </c>
      <c r="T80" s="310" t="str">
        <f t="shared" si="15"/>
        <v/>
      </c>
      <c r="U80" s="311">
        <v>0</v>
      </c>
      <c r="V80" s="312" t="str">
        <f t="shared" si="16"/>
        <v/>
      </c>
      <c r="W80" s="313" t="s">
        <v>125</v>
      </c>
      <c r="X80" s="314" t="str">
        <f t="shared" si="17"/>
        <v/>
      </c>
      <c r="Y80" s="313" t="s">
        <v>56</v>
      </c>
      <c r="Z80" s="314" t="str">
        <f>IF(SUM($E80:$N80)&gt;0,$X80*(VLOOKUP($Y80,'Lookup Tables'!$K$4:$L$7,2,FALSE)),"")</f>
        <v/>
      </c>
      <c r="AA80" s="309">
        <v>100</v>
      </c>
      <c r="AB80" s="314" t="str">
        <f t="shared" si="18"/>
        <v/>
      </c>
      <c r="AC80" s="309" t="s">
        <v>62</v>
      </c>
      <c r="AD80" s="314" t="str">
        <f t="shared" si="19"/>
        <v/>
      </c>
      <c r="AE80" s="309" t="s">
        <v>56</v>
      </c>
      <c r="AF80" s="314" t="str">
        <f t="shared" si="20"/>
        <v/>
      </c>
      <c r="AG80" s="315" t="str">
        <f t="shared" si="23"/>
        <v/>
      </c>
      <c r="AH80" s="316" t="s">
        <v>68</v>
      </c>
      <c r="AI80" s="317" t="str">
        <f t="shared" si="21"/>
        <v/>
      </c>
    </row>
    <row r="81" spans="1:35" ht="17.25" customHeight="1" x14ac:dyDescent="0.3">
      <c r="A81" s="24"/>
      <c r="B81" s="302">
        <v>69</v>
      </c>
      <c r="C81" s="303"/>
      <c r="D81" s="303"/>
      <c r="E81" s="304"/>
      <c r="F81" s="304"/>
      <c r="G81" s="304"/>
      <c r="H81" s="304"/>
      <c r="I81" s="304"/>
      <c r="J81" s="304"/>
      <c r="K81" s="304"/>
      <c r="L81" s="304"/>
      <c r="M81" s="304"/>
      <c r="N81" s="304"/>
      <c r="O81" s="305" t="str">
        <f t="shared" si="22"/>
        <v/>
      </c>
      <c r="P81" s="306" t="str">
        <f t="shared" si="12"/>
        <v/>
      </c>
      <c r="Q81" s="307">
        <f t="shared" si="13"/>
        <v>100</v>
      </c>
      <c r="R81" s="308" t="str">
        <f t="shared" si="14"/>
        <v/>
      </c>
      <c r="S81" s="309">
        <v>100</v>
      </c>
      <c r="T81" s="310" t="str">
        <f t="shared" si="15"/>
        <v/>
      </c>
      <c r="U81" s="311">
        <v>0</v>
      </c>
      <c r="V81" s="312" t="str">
        <f t="shared" si="16"/>
        <v/>
      </c>
      <c r="W81" s="313" t="s">
        <v>125</v>
      </c>
      <c r="X81" s="314" t="str">
        <f t="shared" si="17"/>
        <v/>
      </c>
      <c r="Y81" s="313" t="s">
        <v>56</v>
      </c>
      <c r="Z81" s="314" t="str">
        <f>IF(SUM($E81:$N81)&gt;0,$X81*(VLOOKUP($Y81,'Lookup Tables'!$K$4:$L$7,2,FALSE)),"")</f>
        <v/>
      </c>
      <c r="AA81" s="309">
        <v>100</v>
      </c>
      <c r="AB81" s="314" t="str">
        <f t="shared" si="18"/>
        <v/>
      </c>
      <c r="AC81" s="309" t="s">
        <v>62</v>
      </c>
      <c r="AD81" s="314" t="str">
        <f t="shared" si="19"/>
        <v/>
      </c>
      <c r="AE81" s="309" t="s">
        <v>56</v>
      </c>
      <c r="AF81" s="314" t="str">
        <f t="shared" si="20"/>
        <v/>
      </c>
      <c r="AG81" s="315" t="str">
        <f t="shared" si="23"/>
        <v/>
      </c>
      <c r="AH81" s="316" t="s">
        <v>68</v>
      </c>
      <c r="AI81" s="317" t="str">
        <f t="shared" si="21"/>
        <v/>
      </c>
    </row>
    <row r="82" spans="1:35" ht="17.25" customHeight="1" x14ac:dyDescent="0.3">
      <c r="A82" s="24"/>
      <c r="B82" s="302">
        <v>70</v>
      </c>
      <c r="C82" s="303"/>
      <c r="D82" s="303"/>
      <c r="E82" s="304"/>
      <c r="F82" s="304"/>
      <c r="G82" s="304"/>
      <c r="H82" s="304"/>
      <c r="I82" s="304"/>
      <c r="J82" s="304"/>
      <c r="K82" s="304"/>
      <c r="L82" s="304"/>
      <c r="M82" s="304"/>
      <c r="N82" s="304"/>
      <c r="O82" s="305" t="str">
        <f t="shared" si="22"/>
        <v/>
      </c>
      <c r="P82" s="306" t="str">
        <f t="shared" si="12"/>
        <v/>
      </c>
      <c r="Q82" s="307">
        <f t="shared" si="13"/>
        <v>100</v>
      </c>
      <c r="R82" s="308" t="str">
        <f t="shared" si="14"/>
        <v/>
      </c>
      <c r="S82" s="309">
        <v>100</v>
      </c>
      <c r="T82" s="310" t="str">
        <f t="shared" si="15"/>
        <v/>
      </c>
      <c r="U82" s="311">
        <v>0</v>
      </c>
      <c r="V82" s="312" t="str">
        <f t="shared" si="16"/>
        <v/>
      </c>
      <c r="W82" s="313" t="s">
        <v>125</v>
      </c>
      <c r="X82" s="314" t="str">
        <f t="shared" si="17"/>
        <v/>
      </c>
      <c r="Y82" s="313" t="s">
        <v>56</v>
      </c>
      <c r="Z82" s="314" t="str">
        <f>IF(SUM($E82:$N82)&gt;0,$X82*(VLOOKUP($Y82,'Lookup Tables'!$K$4:$L$7,2,FALSE)),"")</f>
        <v/>
      </c>
      <c r="AA82" s="309">
        <v>100</v>
      </c>
      <c r="AB82" s="314" t="str">
        <f t="shared" si="18"/>
        <v/>
      </c>
      <c r="AC82" s="309" t="s">
        <v>62</v>
      </c>
      <c r="AD82" s="314" t="str">
        <f t="shared" si="19"/>
        <v/>
      </c>
      <c r="AE82" s="309" t="s">
        <v>56</v>
      </c>
      <c r="AF82" s="314" t="str">
        <f t="shared" si="20"/>
        <v/>
      </c>
      <c r="AG82" s="315" t="str">
        <f t="shared" si="23"/>
        <v/>
      </c>
      <c r="AH82" s="316" t="s">
        <v>68</v>
      </c>
      <c r="AI82" s="317" t="str">
        <f t="shared" si="21"/>
        <v/>
      </c>
    </row>
    <row r="83" spans="1:35" ht="17.25" customHeight="1" x14ac:dyDescent="0.3">
      <c r="A83" s="24"/>
      <c r="B83" s="302">
        <v>71</v>
      </c>
      <c r="C83" s="303"/>
      <c r="D83" s="303"/>
      <c r="E83" s="304"/>
      <c r="F83" s="304"/>
      <c r="G83" s="304"/>
      <c r="H83" s="304"/>
      <c r="I83" s="304"/>
      <c r="J83" s="304"/>
      <c r="K83" s="304"/>
      <c r="L83" s="304"/>
      <c r="M83" s="304"/>
      <c r="N83" s="304"/>
      <c r="O83" s="305" t="str">
        <f t="shared" si="22"/>
        <v/>
      </c>
      <c r="P83" s="306" t="str">
        <f t="shared" si="12"/>
        <v/>
      </c>
      <c r="Q83" s="307">
        <f t="shared" si="13"/>
        <v>100</v>
      </c>
      <c r="R83" s="308" t="str">
        <f t="shared" si="14"/>
        <v/>
      </c>
      <c r="S83" s="309">
        <v>100</v>
      </c>
      <c r="T83" s="310" t="str">
        <f t="shared" si="15"/>
        <v/>
      </c>
      <c r="U83" s="311">
        <v>0</v>
      </c>
      <c r="V83" s="312" t="str">
        <f t="shared" si="16"/>
        <v/>
      </c>
      <c r="W83" s="313" t="s">
        <v>125</v>
      </c>
      <c r="X83" s="314" t="str">
        <f t="shared" si="17"/>
        <v/>
      </c>
      <c r="Y83" s="313" t="s">
        <v>56</v>
      </c>
      <c r="Z83" s="314" t="str">
        <f>IF(SUM($E83:$N83)&gt;0,$X83*(VLOOKUP($Y83,'Lookup Tables'!$K$4:$L$7,2,FALSE)),"")</f>
        <v/>
      </c>
      <c r="AA83" s="309">
        <v>100</v>
      </c>
      <c r="AB83" s="314" t="str">
        <f t="shared" si="18"/>
        <v/>
      </c>
      <c r="AC83" s="309" t="s">
        <v>62</v>
      </c>
      <c r="AD83" s="314" t="str">
        <f t="shared" si="19"/>
        <v/>
      </c>
      <c r="AE83" s="309" t="s">
        <v>56</v>
      </c>
      <c r="AF83" s="314" t="str">
        <f t="shared" si="20"/>
        <v/>
      </c>
      <c r="AG83" s="315" t="str">
        <f t="shared" si="23"/>
        <v/>
      </c>
      <c r="AH83" s="316" t="s">
        <v>68</v>
      </c>
      <c r="AI83" s="317" t="str">
        <f t="shared" si="21"/>
        <v/>
      </c>
    </row>
    <row r="84" spans="1:35" ht="17.25" customHeight="1" x14ac:dyDescent="0.3">
      <c r="A84" s="24"/>
      <c r="B84" s="302">
        <v>72</v>
      </c>
      <c r="C84" s="303"/>
      <c r="D84" s="303"/>
      <c r="E84" s="304"/>
      <c r="F84" s="304"/>
      <c r="G84" s="304"/>
      <c r="H84" s="304"/>
      <c r="I84" s="304"/>
      <c r="J84" s="304"/>
      <c r="K84" s="304"/>
      <c r="L84" s="304"/>
      <c r="M84" s="304"/>
      <c r="N84" s="304"/>
      <c r="O84" s="305" t="str">
        <f t="shared" si="22"/>
        <v/>
      </c>
      <c r="P84" s="306" t="str">
        <f t="shared" si="12"/>
        <v/>
      </c>
      <c r="Q84" s="307">
        <f t="shared" si="13"/>
        <v>100</v>
      </c>
      <c r="R84" s="308" t="str">
        <f t="shared" si="14"/>
        <v/>
      </c>
      <c r="S84" s="309">
        <v>100</v>
      </c>
      <c r="T84" s="310" t="str">
        <f t="shared" si="15"/>
        <v/>
      </c>
      <c r="U84" s="311">
        <v>0</v>
      </c>
      <c r="V84" s="312" t="str">
        <f t="shared" si="16"/>
        <v/>
      </c>
      <c r="W84" s="313" t="s">
        <v>125</v>
      </c>
      <c r="X84" s="314" t="str">
        <f t="shared" si="17"/>
        <v/>
      </c>
      <c r="Y84" s="313" t="s">
        <v>56</v>
      </c>
      <c r="Z84" s="314" t="str">
        <f>IF(SUM($E84:$N84)&gt;0,$X84*(VLOOKUP($Y84,'Lookup Tables'!$K$4:$L$7,2,FALSE)),"")</f>
        <v/>
      </c>
      <c r="AA84" s="309">
        <v>100</v>
      </c>
      <c r="AB84" s="314" t="str">
        <f t="shared" si="18"/>
        <v/>
      </c>
      <c r="AC84" s="309" t="s">
        <v>62</v>
      </c>
      <c r="AD84" s="314" t="str">
        <f t="shared" si="19"/>
        <v/>
      </c>
      <c r="AE84" s="309" t="s">
        <v>56</v>
      </c>
      <c r="AF84" s="314" t="str">
        <f t="shared" si="20"/>
        <v/>
      </c>
      <c r="AG84" s="315" t="str">
        <f t="shared" si="23"/>
        <v/>
      </c>
      <c r="AH84" s="316" t="s">
        <v>68</v>
      </c>
      <c r="AI84" s="317" t="str">
        <f t="shared" si="21"/>
        <v/>
      </c>
    </row>
    <row r="85" spans="1:35" ht="17.25" customHeight="1" x14ac:dyDescent="0.3">
      <c r="A85" s="24"/>
      <c r="B85" s="302">
        <v>73</v>
      </c>
      <c r="C85" s="303"/>
      <c r="D85" s="303"/>
      <c r="E85" s="304"/>
      <c r="F85" s="304"/>
      <c r="G85" s="304"/>
      <c r="H85" s="304"/>
      <c r="I85" s="304"/>
      <c r="J85" s="304"/>
      <c r="K85" s="304"/>
      <c r="L85" s="304"/>
      <c r="M85" s="304"/>
      <c r="N85" s="304"/>
      <c r="O85" s="305" t="str">
        <f t="shared" si="22"/>
        <v/>
      </c>
      <c r="P85" s="306" t="str">
        <f t="shared" si="12"/>
        <v/>
      </c>
      <c r="Q85" s="307">
        <f t="shared" si="13"/>
        <v>100</v>
      </c>
      <c r="R85" s="308" t="str">
        <f t="shared" si="14"/>
        <v/>
      </c>
      <c r="S85" s="309">
        <v>100</v>
      </c>
      <c r="T85" s="310" t="str">
        <f t="shared" si="15"/>
        <v/>
      </c>
      <c r="U85" s="311">
        <v>0</v>
      </c>
      <c r="V85" s="312" t="str">
        <f t="shared" si="16"/>
        <v/>
      </c>
      <c r="W85" s="313" t="s">
        <v>125</v>
      </c>
      <c r="X85" s="314" t="str">
        <f t="shared" si="17"/>
        <v/>
      </c>
      <c r="Y85" s="313" t="s">
        <v>56</v>
      </c>
      <c r="Z85" s="314" t="str">
        <f>IF(SUM($E85:$N85)&gt;0,$X85*(VLOOKUP($Y85,'Lookup Tables'!$K$4:$L$7,2,FALSE)),"")</f>
        <v/>
      </c>
      <c r="AA85" s="309">
        <v>100</v>
      </c>
      <c r="AB85" s="314" t="str">
        <f t="shared" si="18"/>
        <v/>
      </c>
      <c r="AC85" s="309" t="s">
        <v>62</v>
      </c>
      <c r="AD85" s="314" t="str">
        <f t="shared" si="19"/>
        <v/>
      </c>
      <c r="AE85" s="309" t="s">
        <v>56</v>
      </c>
      <c r="AF85" s="314" t="str">
        <f t="shared" si="20"/>
        <v/>
      </c>
      <c r="AG85" s="315" t="str">
        <f t="shared" si="23"/>
        <v/>
      </c>
      <c r="AH85" s="316" t="s">
        <v>68</v>
      </c>
      <c r="AI85" s="317" t="str">
        <f t="shared" si="21"/>
        <v/>
      </c>
    </row>
    <row r="86" spans="1:35" ht="17.25" customHeight="1" x14ac:dyDescent="0.3">
      <c r="A86" s="24"/>
      <c r="B86" s="302">
        <v>74</v>
      </c>
      <c r="C86" s="303"/>
      <c r="D86" s="303"/>
      <c r="E86" s="304"/>
      <c r="F86" s="304"/>
      <c r="G86" s="304"/>
      <c r="H86" s="304"/>
      <c r="I86" s="304"/>
      <c r="J86" s="304"/>
      <c r="K86" s="304"/>
      <c r="L86" s="304"/>
      <c r="M86" s="304"/>
      <c r="N86" s="304"/>
      <c r="O86" s="305" t="str">
        <f t="shared" si="22"/>
        <v/>
      </c>
      <c r="P86" s="306" t="str">
        <f t="shared" si="12"/>
        <v/>
      </c>
      <c r="Q86" s="307">
        <f t="shared" si="13"/>
        <v>100</v>
      </c>
      <c r="R86" s="308" t="str">
        <f t="shared" si="14"/>
        <v/>
      </c>
      <c r="S86" s="309">
        <v>100</v>
      </c>
      <c r="T86" s="310" t="str">
        <f t="shared" si="15"/>
        <v/>
      </c>
      <c r="U86" s="311">
        <v>0</v>
      </c>
      <c r="V86" s="312" t="str">
        <f t="shared" si="16"/>
        <v/>
      </c>
      <c r="W86" s="313" t="s">
        <v>125</v>
      </c>
      <c r="X86" s="314" t="str">
        <f t="shared" si="17"/>
        <v/>
      </c>
      <c r="Y86" s="313" t="s">
        <v>56</v>
      </c>
      <c r="Z86" s="314" t="str">
        <f>IF(SUM($E86:$N86)&gt;0,$X86*(VLOOKUP($Y86,'Lookup Tables'!$K$4:$L$7,2,FALSE)),"")</f>
        <v/>
      </c>
      <c r="AA86" s="309">
        <v>100</v>
      </c>
      <c r="AB86" s="314" t="str">
        <f t="shared" si="18"/>
        <v/>
      </c>
      <c r="AC86" s="309" t="s">
        <v>62</v>
      </c>
      <c r="AD86" s="314" t="str">
        <f t="shared" si="19"/>
        <v/>
      </c>
      <c r="AE86" s="309" t="s">
        <v>56</v>
      </c>
      <c r="AF86" s="314" t="str">
        <f t="shared" si="20"/>
        <v/>
      </c>
      <c r="AG86" s="315" t="str">
        <f t="shared" si="23"/>
        <v/>
      </c>
      <c r="AH86" s="316" t="s">
        <v>68</v>
      </c>
      <c r="AI86" s="317" t="str">
        <f t="shared" si="21"/>
        <v/>
      </c>
    </row>
    <row r="87" spans="1:35" ht="17.25" customHeight="1" x14ac:dyDescent="0.3">
      <c r="A87" s="24"/>
      <c r="B87" s="302">
        <v>75</v>
      </c>
      <c r="C87" s="303"/>
      <c r="D87" s="303"/>
      <c r="E87" s="304"/>
      <c r="F87" s="304"/>
      <c r="G87" s="304"/>
      <c r="H87" s="304"/>
      <c r="I87" s="304"/>
      <c r="J87" s="304"/>
      <c r="K87" s="304"/>
      <c r="L87" s="304"/>
      <c r="M87" s="304"/>
      <c r="N87" s="304"/>
      <c r="O87" s="305" t="str">
        <f t="shared" si="22"/>
        <v/>
      </c>
      <c r="P87" s="306" t="str">
        <f t="shared" si="12"/>
        <v/>
      </c>
      <c r="Q87" s="307">
        <f t="shared" si="13"/>
        <v>100</v>
      </c>
      <c r="R87" s="308" t="str">
        <f t="shared" si="14"/>
        <v/>
      </c>
      <c r="S87" s="309">
        <v>100</v>
      </c>
      <c r="T87" s="310" t="str">
        <f t="shared" si="15"/>
        <v/>
      </c>
      <c r="U87" s="311">
        <v>0</v>
      </c>
      <c r="V87" s="312" t="str">
        <f t="shared" si="16"/>
        <v/>
      </c>
      <c r="W87" s="313" t="s">
        <v>125</v>
      </c>
      <c r="X87" s="314" t="str">
        <f t="shared" si="17"/>
        <v/>
      </c>
      <c r="Y87" s="313" t="s">
        <v>56</v>
      </c>
      <c r="Z87" s="314" t="str">
        <f>IF(SUM($E87:$N87)&gt;0,$X87*(VLOOKUP($Y87,'Lookup Tables'!$K$4:$L$7,2,FALSE)),"")</f>
        <v/>
      </c>
      <c r="AA87" s="309">
        <v>100</v>
      </c>
      <c r="AB87" s="314" t="str">
        <f t="shared" si="18"/>
        <v/>
      </c>
      <c r="AC87" s="309" t="s">
        <v>62</v>
      </c>
      <c r="AD87" s="314" t="str">
        <f t="shared" si="19"/>
        <v/>
      </c>
      <c r="AE87" s="309" t="s">
        <v>56</v>
      </c>
      <c r="AF87" s="314" t="str">
        <f t="shared" si="20"/>
        <v/>
      </c>
      <c r="AG87" s="315" t="str">
        <f t="shared" si="23"/>
        <v/>
      </c>
      <c r="AH87" s="316" t="s">
        <v>68</v>
      </c>
      <c r="AI87" s="317" t="str">
        <f t="shared" si="21"/>
        <v/>
      </c>
    </row>
    <row r="88" spans="1:35" ht="17.25" customHeight="1" x14ac:dyDescent="0.3">
      <c r="A88" s="24"/>
      <c r="B88" s="302">
        <v>76</v>
      </c>
      <c r="C88" s="303"/>
      <c r="D88" s="303"/>
      <c r="E88" s="304"/>
      <c r="F88" s="304"/>
      <c r="G88" s="304"/>
      <c r="H88" s="304"/>
      <c r="I88" s="304"/>
      <c r="J88" s="304"/>
      <c r="K88" s="304"/>
      <c r="L88" s="304"/>
      <c r="M88" s="304"/>
      <c r="N88" s="304"/>
      <c r="O88" s="305" t="str">
        <f t="shared" si="22"/>
        <v/>
      </c>
      <c r="P88" s="306" t="str">
        <f t="shared" si="12"/>
        <v/>
      </c>
      <c r="Q88" s="307">
        <f t="shared" si="13"/>
        <v>100</v>
      </c>
      <c r="R88" s="308" t="str">
        <f t="shared" si="14"/>
        <v/>
      </c>
      <c r="S88" s="309">
        <v>100</v>
      </c>
      <c r="T88" s="310" t="str">
        <f t="shared" si="15"/>
        <v/>
      </c>
      <c r="U88" s="311">
        <v>0</v>
      </c>
      <c r="V88" s="312" t="str">
        <f t="shared" si="16"/>
        <v/>
      </c>
      <c r="W88" s="313" t="s">
        <v>125</v>
      </c>
      <c r="X88" s="314" t="str">
        <f t="shared" si="17"/>
        <v/>
      </c>
      <c r="Y88" s="313" t="s">
        <v>56</v>
      </c>
      <c r="Z88" s="314" t="str">
        <f>IF(SUM($E88:$N88)&gt;0,$X88*(VLOOKUP($Y88,'Lookup Tables'!$K$4:$L$7,2,FALSE)),"")</f>
        <v/>
      </c>
      <c r="AA88" s="309">
        <v>100</v>
      </c>
      <c r="AB88" s="314" t="str">
        <f t="shared" si="18"/>
        <v/>
      </c>
      <c r="AC88" s="309" t="s">
        <v>62</v>
      </c>
      <c r="AD88" s="314" t="str">
        <f t="shared" si="19"/>
        <v/>
      </c>
      <c r="AE88" s="309" t="s">
        <v>56</v>
      </c>
      <c r="AF88" s="314" t="str">
        <f t="shared" si="20"/>
        <v/>
      </c>
      <c r="AG88" s="315" t="str">
        <f t="shared" si="23"/>
        <v/>
      </c>
      <c r="AH88" s="316" t="s">
        <v>68</v>
      </c>
      <c r="AI88" s="317" t="str">
        <f t="shared" si="21"/>
        <v/>
      </c>
    </row>
    <row r="89" spans="1:35" ht="17.25" customHeight="1" x14ac:dyDescent="0.3">
      <c r="A89" s="24"/>
      <c r="B89" s="302">
        <v>77</v>
      </c>
      <c r="C89" s="303"/>
      <c r="D89" s="303"/>
      <c r="E89" s="304"/>
      <c r="F89" s="304"/>
      <c r="G89" s="304"/>
      <c r="H89" s="304"/>
      <c r="I89" s="304"/>
      <c r="J89" s="304"/>
      <c r="K89" s="304"/>
      <c r="L89" s="304"/>
      <c r="M89" s="304"/>
      <c r="N89" s="304"/>
      <c r="O89" s="305" t="str">
        <f t="shared" si="22"/>
        <v/>
      </c>
      <c r="P89" s="306" t="str">
        <f t="shared" si="12"/>
        <v/>
      </c>
      <c r="Q89" s="307">
        <f t="shared" si="13"/>
        <v>100</v>
      </c>
      <c r="R89" s="308" t="str">
        <f t="shared" si="14"/>
        <v/>
      </c>
      <c r="S89" s="309">
        <v>100</v>
      </c>
      <c r="T89" s="310" t="str">
        <f t="shared" si="15"/>
        <v/>
      </c>
      <c r="U89" s="311">
        <v>0</v>
      </c>
      <c r="V89" s="312" t="str">
        <f t="shared" si="16"/>
        <v/>
      </c>
      <c r="W89" s="313" t="s">
        <v>125</v>
      </c>
      <c r="X89" s="314" t="str">
        <f t="shared" si="17"/>
        <v/>
      </c>
      <c r="Y89" s="313" t="s">
        <v>56</v>
      </c>
      <c r="Z89" s="314" t="str">
        <f>IF(SUM($E89:$N89)&gt;0,$X89*(VLOOKUP($Y89,'Lookup Tables'!$K$4:$L$7,2,FALSE)),"")</f>
        <v/>
      </c>
      <c r="AA89" s="309">
        <v>100</v>
      </c>
      <c r="AB89" s="314" t="str">
        <f t="shared" si="18"/>
        <v/>
      </c>
      <c r="AC89" s="309" t="s">
        <v>62</v>
      </c>
      <c r="AD89" s="314" t="str">
        <f t="shared" si="19"/>
        <v/>
      </c>
      <c r="AE89" s="309" t="s">
        <v>56</v>
      </c>
      <c r="AF89" s="314" t="str">
        <f t="shared" si="20"/>
        <v/>
      </c>
      <c r="AG89" s="315" t="str">
        <f t="shared" si="23"/>
        <v/>
      </c>
      <c r="AH89" s="316" t="s">
        <v>68</v>
      </c>
      <c r="AI89" s="317" t="str">
        <f t="shared" si="21"/>
        <v/>
      </c>
    </row>
    <row r="90" spans="1:35" ht="17.25" customHeight="1" x14ac:dyDescent="0.3">
      <c r="A90" s="24"/>
      <c r="B90" s="302">
        <v>78</v>
      </c>
      <c r="C90" s="303"/>
      <c r="D90" s="303"/>
      <c r="E90" s="304"/>
      <c r="F90" s="304"/>
      <c r="G90" s="304"/>
      <c r="H90" s="304"/>
      <c r="I90" s="304"/>
      <c r="J90" s="304"/>
      <c r="K90" s="304"/>
      <c r="L90" s="304"/>
      <c r="M90" s="304"/>
      <c r="N90" s="304"/>
      <c r="O90" s="305" t="str">
        <f t="shared" si="22"/>
        <v/>
      </c>
      <c r="P90" s="306" t="str">
        <f t="shared" si="12"/>
        <v/>
      </c>
      <c r="Q90" s="307">
        <f t="shared" si="13"/>
        <v>100</v>
      </c>
      <c r="R90" s="308" t="str">
        <f t="shared" si="14"/>
        <v/>
      </c>
      <c r="S90" s="309">
        <v>100</v>
      </c>
      <c r="T90" s="310" t="str">
        <f t="shared" si="15"/>
        <v/>
      </c>
      <c r="U90" s="311">
        <v>0</v>
      </c>
      <c r="V90" s="312" t="str">
        <f t="shared" si="16"/>
        <v/>
      </c>
      <c r="W90" s="313" t="s">
        <v>125</v>
      </c>
      <c r="X90" s="314" t="str">
        <f t="shared" si="17"/>
        <v/>
      </c>
      <c r="Y90" s="313" t="s">
        <v>56</v>
      </c>
      <c r="Z90" s="314" t="str">
        <f>IF(SUM($E90:$N90)&gt;0,$X90*(VLOOKUP($Y90,'Lookup Tables'!$K$4:$L$7,2,FALSE)),"")</f>
        <v/>
      </c>
      <c r="AA90" s="309">
        <v>100</v>
      </c>
      <c r="AB90" s="314" t="str">
        <f t="shared" si="18"/>
        <v/>
      </c>
      <c r="AC90" s="309" t="s">
        <v>62</v>
      </c>
      <c r="AD90" s="314" t="str">
        <f t="shared" si="19"/>
        <v/>
      </c>
      <c r="AE90" s="309" t="s">
        <v>56</v>
      </c>
      <c r="AF90" s="314" t="str">
        <f t="shared" si="20"/>
        <v/>
      </c>
      <c r="AG90" s="315" t="str">
        <f t="shared" si="23"/>
        <v/>
      </c>
      <c r="AH90" s="316" t="s">
        <v>68</v>
      </c>
      <c r="AI90" s="317" t="str">
        <f t="shared" si="21"/>
        <v/>
      </c>
    </row>
    <row r="91" spans="1:35" ht="17.25" customHeight="1" x14ac:dyDescent="0.3">
      <c r="A91" s="24"/>
      <c r="B91" s="302">
        <v>79</v>
      </c>
      <c r="C91" s="303"/>
      <c r="D91" s="303"/>
      <c r="E91" s="304"/>
      <c r="F91" s="304"/>
      <c r="G91" s="304"/>
      <c r="H91" s="304"/>
      <c r="I91" s="304"/>
      <c r="J91" s="304"/>
      <c r="K91" s="304"/>
      <c r="L91" s="304"/>
      <c r="M91" s="304"/>
      <c r="N91" s="304"/>
      <c r="O91" s="305" t="str">
        <f t="shared" si="22"/>
        <v/>
      </c>
      <c r="P91" s="306" t="str">
        <f t="shared" si="12"/>
        <v/>
      </c>
      <c r="Q91" s="307">
        <f t="shared" si="13"/>
        <v>100</v>
      </c>
      <c r="R91" s="308" t="str">
        <f t="shared" si="14"/>
        <v/>
      </c>
      <c r="S91" s="309">
        <v>100</v>
      </c>
      <c r="T91" s="310" t="str">
        <f t="shared" si="15"/>
        <v/>
      </c>
      <c r="U91" s="311">
        <v>0</v>
      </c>
      <c r="V91" s="312" t="str">
        <f t="shared" si="16"/>
        <v/>
      </c>
      <c r="W91" s="313" t="s">
        <v>125</v>
      </c>
      <c r="X91" s="314" t="str">
        <f t="shared" si="17"/>
        <v/>
      </c>
      <c r="Y91" s="313" t="s">
        <v>56</v>
      </c>
      <c r="Z91" s="314" t="str">
        <f>IF(SUM($E91:$N91)&gt;0,$X91*(VLOOKUP($Y91,'Lookup Tables'!$K$4:$L$7,2,FALSE)),"")</f>
        <v/>
      </c>
      <c r="AA91" s="309">
        <v>100</v>
      </c>
      <c r="AB91" s="314" t="str">
        <f t="shared" si="18"/>
        <v/>
      </c>
      <c r="AC91" s="309" t="s">
        <v>62</v>
      </c>
      <c r="AD91" s="314" t="str">
        <f t="shared" si="19"/>
        <v/>
      </c>
      <c r="AE91" s="309" t="s">
        <v>56</v>
      </c>
      <c r="AF91" s="314" t="str">
        <f t="shared" si="20"/>
        <v/>
      </c>
      <c r="AG91" s="315" t="str">
        <f t="shared" si="23"/>
        <v/>
      </c>
      <c r="AH91" s="316" t="s">
        <v>68</v>
      </c>
      <c r="AI91" s="317" t="str">
        <f t="shared" si="21"/>
        <v/>
      </c>
    </row>
    <row r="92" spans="1:35" ht="17.25" customHeight="1" x14ac:dyDescent="0.3">
      <c r="A92" s="24"/>
      <c r="B92" s="302">
        <v>80</v>
      </c>
      <c r="C92" s="303"/>
      <c r="D92" s="303"/>
      <c r="E92" s="304"/>
      <c r="F92" s="304"/>
      <c r="G92" s="304"/>
      <c r="H92" s="304"/>
      <c r="I92" s="304"/>
      <c r="J92" s="304"/>
      <c r="K92" s="304"/>
      <c r="L92" s="304"/>
      <c r="M92" s="304"/>
      <c r="N92" s="304"/>
      <c r="O92" s="305" t="str">
        <f t="shared" si="22"/>
        <v/>
      </c>
      <c r="P92" s="306" t="str">
        <f t="shared" si="12"/>
        <v/>
      </c>
      <c r="Q92" s="307">
        <f t="shared" si="13"/>
        <v>100</v>
      </c>
      <c r="R92" s="308" t="str">
        <f t="shared" si="14"/>
        <v/>
      </c>
      <c r="S92" s="309">
        <v>100</v>
      </c>
      <c r="T92" s="310" t="str">
        <f t="shared" si="15"/>
        <v/>
      </c>
      <c r="U92" s="311">
        <v>0</v>
      </c>
      <c r="V92" s="312" t="str">
        <f t="shared" si="16"/>
        <v/>
      </c>
      <c r="W92" s="313" t="s">
        <v>125</v>
      </c>
      <c r="X92" s="314" t="str">
        <f t="shared" si="17"/>
        <v/>
      </c>
      <c r="Y92" s="313" t="s">
        <v>56</v>
      </c>
      <c r="Z92" s="314" t="str">
        <f>IF(SUM($E92:$N92)&gt;0,$X92*(VLOOKUP($Y92,'Lookup Tables'!$K$4:$L$7,2,FALSE)),"")</f>
        <v/>
      </c>
      <c r="AA92" s="309">
        <v>100</v>
      </c>
      <c r="AB92" s="314" t="str">
        <f t="shared" si="18"/>
        <v/>
      </c>
      <c r="AC92" s="309" t="s">
        <v>62</v>
      </c>
      <c r="AD92" s="314" t="str">
        <f t="shared" si="19"/>
        <v/>
      </c>
      <c r="AE92" s="309" t="s">
        <v>56</v>
      </c>
      <c r="AF92" s="314" t="str">
        <f t="shared" si="20"/>
        <v/>
      </c>
      <c r="AG92" s="315" t="str">
        <f t="shared" si="23"/>
        <v/>
      </c>
      <c r="AH92" s="316" t="s">
        <v>68</v>
      </c>
      <c r="AI92" s="317" t="str">
        <f t="shared" si="21"/>
        <v/>
      </c>
    </row>
    <row r="93" spans="1:35" ht="17.25" customHeight="1" x14ac:dyDescent="0.3">
      <c r="A93" s="24"/>
      <c r="B93" s="302">
        <v>81</v>
      </c>
      <c r="C93" s="303"/>
      <c r="D93" s="303"/>
      <c r="E93" s="304"/>
      <c r="F93" s="304"/>
      <c r="G93" s="304"/>
      <c r="H93" s="304"/>
      <c r="I93" s="304"/>
      <c r="J93" s="304"/>
      <c r="K93" s="304"/>
      <c r="L93" s="304"/>
      <c r="M93" s="304"/>
      <c r="N93" s="304"/>
      <c r="O93" s="305" t="str">
        <f t="shared" si="22"/>
        <v/>
      </c>
      <c r="P93" s="306" t="str">
        <f t="shared" si="12"/>
        <v/>
      </c>
      <c r="Q93" s="307">
        <f t="shared" si="13"/>
        <v>100</v>
      </c>
      <c r="R93" s="308" t="str">
        <f t="shared" si="14"/>
        <v/>
      </c>
      <c r="S93" s="309">
        <v>100</v>
      </c>
      <c r="T93" s="310" t="str">
        <f t="shared" si="15"/>
        <v/>
      </c>
      <c r="U93" s="311">
        <v>0</v>
      </c>
      <c r="V93" s="312" t="str">
        <f t="shared" si="16"/>
        <v/>
      </c>
      <c r="W93" s="313" t="s">
        <v>125</v>
      </c>
      <c r="X93" s="314" t="str">
        <f t="shared" si="17"/>
        <v/>
      </c>
      <c r="Y93" s="313" t="s">
        <v>56</v>
      </c>
      <c r="Z93" s="314" t="str">
        <f>IF(SUM($E93:$N93)&gt;0,$X93*(VLOOKUP($Y93,'Lookup Tables'!$K$4:$L$7,2,FALSE)),"")</f>
        <v/>
      </c>
      <c r="AA93" s="309">
        <v>100</v>
      </c>
      <c r="AB93" s="314" t="str">
        <f t="shared" si="18"/>
        <v/>
      </c>
      <c r="AC93" s="309" t="s">
        <v>62</v>
      </c>
      <c r="AD93" s="314" t="str">
        <f t="shared" si="19"/>
        <v/>
      </c>
      <c r="AE93" s="309" t="s">
        <v>56</v>
      </c>
      <c r="AF93" s="314" t="str">
        <f t="shared" si="20"/>
        <v/>
      </c>
      <c r="AG93" s="315" t="str">
        <f t="shared" si="23"/>
        <v/>
      </c>
      <c r="AH93" s="316" t="s">
        <v>68</v>
      </c>
      <c r="AI93" s="317" t="str">
        <f t="shared" si="21"/>
        <v/>
      </c>
    </row>
    <row r="94" spans="1:35" ht="17.25" customHeight="1" x14ac:dyDescent="0.3">
      <c r="A94" s="24"/>
      <c r="B94" s="302">
        <v>82</v>
      </c>
      <c r="C94" s="303"/>
      <c r="D94" s="303"/>
      <c r="E94" s="304"/>
      <c r="F94" s="304"/>
      <c r="G94" s="304"/>
      <c r="H94" s="304"/>
      <c r="I94" s="304"/>
      <c r="J94" s="304"/>
      <c r="K94" s="304"/>
      <c r="L94" s="304"/>
      <c r="M94" s="304"/>
      <c r="N94" s="304"/>
      <c r="O94" s="305" t="str">
        <f t="shared" si="22"/>
        <v/>
      </c>
      <c r="P94" s="306" t="str">
        <f t="shared" si="12"/>
        <v/>
      </c>
      <c r="Q94" s="307">
        <f t="shared" si="13"/>
        <v>100</v>
      </c>
      <c r="R94" s="308" t="str">
        <f t="shared" si="14"/>
        <v/>
      </c>
      <c r="S94" s="309">
        <v>100</v>
      </c>
      <c r="T94" s="310" t="str">
        <f t="shared" si="15"/>
        <v/>
      </c>
      <c r="U94" s="311">
        <v>0</v>
      </c>
      <c r="V94" s="312" t="str">
        <f t="shared" si="16"/>
        <v/>
      </c>
      <c r="W94" s="313" t="s">
        <v>125</v>
      </c>
      <c r="X94" s="314" t="str">
        <f t="shared" si="17"/>
        <v/>
      </c>
      <c r="Y94" s="313" t="s">
        <v>56</v>
      </c>
      <c r="Z94" s="314" t="str">
        <f>IF(SUM($E94:$N94)&gt;0,$X94*(VLOOKUP($Y94,'Lookup Tables'!$K$4:$L$7,2,FALSE)),"")</f>
        <v/>
      </c>
      <c r="AA94" s="309">
        <v>100</v>
      </c>
      <c r="AB94" s="314" t="str">
        <f t="shared" si="18"/>
        <v/>
      </c>
      <c r="AC94" s="309" t="s">
        <v>62</v>
      </c>
      <c r="AD94" s="314" t="str">
        <f t="shared" si="19"/>
        <v/>
      </c>
      <c r="AE94" s="309" t="s">
        <v>56</v>
      </c>
      <c r="AF94" s="314" t="str">
        <f t="shared" si="20"/>
        <v/>
      </c>
      <c r="AG94" s="315" t="str">
        <f t="shared" si="23"/>
        <v/>
      </c>
      <c r="AH94" s="316" t="s">
        <v>68</v>
      </c>
      <c r="AI94" s="317" t="str">
        <f t="shared" si="21"/>
        <v/>
      </c>
    </row>
    <row r="95" spans="1:35" ht="17.25" customHeight="1" x14ac:dyDescent="0.3">
      <c r="A95" s="24"/>
      <c r="B95" s="302">
        <v>83</v>
      </c>
      <c r="C95" s="303"/>
      <c r="D95" s="303"/>
      <c r="E95" s="304"/>
      <c r="F95" s="304"/>
      <c r="G95" s="304"/>
      <c r="H95" s="304"/>
      <c r="I95" s="304"/>
      <c r="J95" s="304"/>
      <c r="K95" s="304"/>
      <c r="L95" s="304"/>
      <c r="M95" s="304"/>
      <c r="N95" s="304"/>
      <c r="O95" s="305" t="str">
        <f t="shared" si="22"/>
        <v/>
      </c>
      <c r="P95" s="306" t="str">
        <f t="shared" si="12"/>
        <v/>
      </c>
      <c r="Q95" s="307">
        <f t="shared" si="13"/>
        <v>100</v>
      </c>
      <c r="R95" s="308" t="str">
        <f t="shared" si="14"/>
        <v/>
      </c>
      <c r="S95" s="309">
        <v>100</v>
      </c>
      <c r="T95" s="310" t="str">
        <f t="shared" si="15"/>
        <v/>
      </c>
      <c r="U95" s="311">
        <v>0</v>
      </c>
      <c r="V95" s="312" t="str">
        <f t="shared" si="16"/>
        <v/>
      </c>
      <c r="W95" s="313" t="s">
        <v>125</v>
      </c>
      <c r="X95" s="314" t="str">
        <f t="shared" si="17"/>
        <v/>
      </c>
      <c r="Y95" s="313" t="s">
        <v>56</v>
      </c>
      <c r="Z95" s="314" t="str">
        <f>IF(SUM($E95:$N95)&gt;0,$X95*(VLOOKUP($Y95,'Lookup Tables'!$K$4:$L$7,2,FALSE)),"")</f>
        <v/>
      </c>
      <c r="AA95" s="309">
        <v>100</v>
      </c>
      <c r="AB95" s="314" t="str">
        <f t="shared" si="18"/>
        <v/>
      </c>
      <c r="AC95" s="309" t="s">
        <v>62</v>
      </c>
      <c r="AD95" s="314" t="str">
        <f t="shared" si="19"/>
        <v/>
      </c>
      <c r="AE95" s="309" t="s">
        <v>56</v>
      </c>
      <c r="AF95" s="314" t="str">
        <f t="shared" si="20"/>
        <v/>
      </c>
      <c r="AG95" s="315" t="str">
        <f t="shared" si="23"/>
        <v/>
      </c>
      <c r="AH95" s="316" t="s">
        <v>68</v>
      </c>
      <c r="AI95" s="317" t="str">
        <f t="shared" si="21"/>
        <v/>
      </c>
    </row>
    <row r="96" spans="1:35" ht="17.25" customHeight="1" x14ac:dyDescent="0.3">
      <c r="A96" s="24"/>
      <c r="B96" s="302">
        <v>84</v>
      </c>
      <c r="C96" s="303"/>
      <c r="D96" s="303"/>
      <c r="E96" s="304"/>
      <c r="F96" s="304"/>
      <c r="G96" s="304"/>
      <c r="H96" s="304"/>
      <c r="I96" s="304"/>
      <c r="J96" s="304"/>
      <c r="K96" s="304"/>
      <c r="L96" s="304"/>
      <c r="M96" s="304"/>
      <c r="N96" s="304"/>
      <c r="O96" s="305" t="str">
        <f t="shared" si="22"/>
        <v/>
      </c>
      <c r="P96" s="306" t="str">
        <f t="shared" si="12"/>
        <v/>
      </c>
      <c r="Q96" s="307">
        <f t="shared" si="13"/>
        <v>100</v>
      </c>
      <c r="R96" s="308" t="str">
        <f t="shared" si="14"/>
        <v/>
      </c>
      <c r="S96" s="309">
        <v>100</v>
      </c>
      <c r="T96" s="310" t="str">
        <f t="shared" si="15"/>
        <v/>
      </c>
      <c r="U96" s="311">
        <v>0</v>
      </c>
      <c r="V96" s="312" t="str">
        <f t="shared" si="16"/>
        <v/>
      </c>
      <c r="W96" s="313" t="s">
        <v>125</v>
      </c>
      <c r="X96" s="314" t="str">
        <f t="shared" si="17"/>
        <v/>
      </c>
      <c r="Y96" s="313" t="s">
        <v>56</v>
      </c>
      <c r="Z96" s="314" t="str">
        <f>IF(SUM($E96:$N96)&gt;0,$X96*(VLOOKUP($Y96,'Lookup Tables'!$K$4:$L$7,2,FALSE)),"")</f>
        <v/>
      </c>
      <c r="AA96" s="309">
        <v>100</v>
      </c>
      <c r="AB96" s="314" t="str">
        <f t="shared" si="18"/>
        <v/>
      </c>
      <c r="AC96" s="309" t="s">
        <v>62</v>
      </c>
      <c r="AD96" s="314" t="str">
        <f t="shared" si="19"/>
        <v/>
      </c>
      <c r="AE96" s="309" t="s">
        <v>56</v>
      </c>
      <c r="AF96" s="314" t="str">
        <f t="shared" si="20"/>
        <v/>
      </c>
      <c r="AG96" s="315" t="str">
        <f t="shared" si="23"/>
        <v/>
      </c>
      <c r="AH96" s="316" t="s">
        <v>68</v>
      </c>
      <c r="AI96" s="317" t="str">
        <f t="shared" si="21"/>
        <v/>
      </c>
    </row>
    <row r="97" spans="1:35" ht="17.25" customHeight="1" x14ac:dyDescent="0.3">
      <c r="A97" s="24"/>
      <c r="B97" s="302">
        <v>85</v>
      </c>
      <c r="C97" s="303"/>
      <c r="D97" s="303"/>
      <c r="E97" s="304"/>
      <c r="F97" s="304"/>
      <c r="G97" s="304"/>
      <c r="H97" s="304"/>
      <c r="I97" s="304"/>
      <c r="J97" s="304"/>
      <c r="K97" s="304"/>
      <c r="L97" s="304"/>
      <c r="M97" s="304"/>
      <c r="N97" s="304"/>
      <c r="O97" s="305" t="str">
        <f t="shared" si="22"/>
        <v/>
      </c>
      <c r="P97" s="306" t="str">
        <f t="shared" si="12"/>
        <v/>
      </c>
      <c r="Q97" s="307">
        <f t="shared" si="13"/>
        <v>100</v>
      </c>
      <c r="R97" s="308" t="str">
        <f t="shared" si="14"/>
        <v/>
      </c>
      <c r="S97" s="309">
        <v>100</v>
      </c>
      <c r="T97" s="310" t="str">
        <f t="shared" si="15"/>
        <v/>
      </c>
      <c r="U97" s="311">
        <v>0</v>
      </c>
      <c r="V97" s="312" t="str">
        <f t="shared" si="16"/>
        <v/>
      </c>
      <c r="W97" s="313" t="s">
        <v>125</v>
      </c>
      <c r="X97" s="314" t="str">
        <f t="shared" si="17"/>
        <v/>
      </c>
      <c r="Y97" s="313" t="s">
        <v>56</v>
      </c>
      <c r="Z97" s="314" t="str">
        <f>IF(SUM($E97:$N97)&gt;0,$X97*(VLOOKUP($Y97,'Lookup Tables'!$K$4:$L$7,2,FALSE)),"")</f>
        <v/>
      </c>
      <c r="AA97" s="309">
        <v>100</v>
      </c>
      <c r="AB97" s="314" t="str">
        <f t="shared" si="18"/>
        <v/>
      </c>
      <c r="AC97" s="309" t="s">
        <v>62</v>
      </c>
      <c r="AD97" s="314" t="str">
        <f t="shared" si="19"/>
        <v/>
      </c>
      <c r="AE97" s="309" t="s">
        <v>56</v>
      </c>
      <c r="AF97" s="314" t="str">
        <f t="shared" si="20"/>
        <v/>
      </c>
      <c r="AG97" s="315" t="str">
        <f t="shared" si="23"/>
        <v/>
      </c>
      <c r="AH97" s="316" t="s">
        <v>68</v>
      </c>
      <c r="AI97" s="317" t="str">
        <f t="shared" si="21"/>
        <v/>
      </c>
    </row>
    <row r="98" spans="1:35" ht="17.25" customHeight="1" x14ac:dyDescent="0.3">
      <c r="A98" s="24"/>
      <c r="B98" s="302">
        <v>86</v>
      </c>
      <c r="C98" s="303"/>
      <c r="D98" s="303"/>
      <c r="E98" s="304"/>
      <c r="F98" s="304"/>
      <c r="G98" s="304"/>
      <c r="H98" s="304"/>
      <c r="I98" s="304"/>
      <c r="J98" s="304"/>
      <c r="K98" s="304"/>
      <c r="L98" s="304"/>
      <c r="M98" s="304"/>
      <c r="N98" s="304"/>
      <c r="O98" s="305" t="str">
        <f t="shared" si="22"/>
        <v/>
      </c>
      <c r="P98" s="306" t="str">
        <f t="shared" si="12"/>
        <v/>
      </c>
      <c r="Q98" s="307">
        <f t="shared" si="13"/>
        <v>100</v>
      </c>
      <c r="R98" s="308" t="str">
        <f t="shared" si="14"/>
        <v/>
      </c>
      <c r="S98" s="309">
        <v>100</v>
      </c>
      <c r="T98" s="310" t="str">
        <f t="shared" si="15"/>
        <v/>
      </c>
      <c r="U98" s="311">
        <v>0</v>
      </c>
      <c r="V98" s="312" t="str">
        <f t="shared" si="16"/>
        <v/>
      </c>
      <c r="W98" s="313" t="s">
        <v>125</v>
      </c>
      <c r="X98" s="314" t="str">
        <f t="shared" si="17"/>
        <v/>
      </c>
      <c r="Y98" s="313" t="s">
        <v>56</v>
      </c>
      <c r="Z98" s="314" t="str">
        <f>IF(SUM($E98:$N98)&gt;0,$X98*(VLOOKUP($Y98,'Lookup Tables'!$K$4:$L$7,2,FALSE)),"")</f>
        <v/>
      </c>
      <c r="AA98" s="309">
        <v>100</v>
      </c>
      <c r="AB98" s="314" t="str">
        <f t="shared" si="18"/>
        <v/>
      </c>
      <c r="AC98" s="309" t="s">
        <v>62</v>
      </c>
      <c r="AD98" s="314" t="str">
        <f t="shared" si="19"/>
        <v/>
      </c>
      <c r="AE98" s="309" t="s">
        <v>56</v>
      </c>
      <c r="AF98" s="314" t="str">
        <f t="shared" si="20"/>
        <v/>
      </c>
      <c r="AG98" s="315" t="str">
        <f t="shared" si="23"/>
        <v/>
      </c>
      <c r="AH98" s="316" t="s">
        <v>68</v>
      </c>
      <c r="AI98" s="317" t="str">
        <f t="shared" si="21"/>
        <v/>
      </c>
    </row>
    <row r="99" spans="1:35" ht="17.25" customHeight="1" x14ac:dyDescent="0.3">
      <c r="A99" s="24"/>
      <c r="B99" s="302">
        <v>87</v>
      </c>
      <c r="C99" s="303"/>
      <c r="D99" s="303"/>
      <c r="E99" s="304"/>
      <c r="F99" s="304"/>
      <c r="G99" s="304"/>
      <c r="H99" s="304"/>
      <c r="I99" s="304"/>
      <c r="J99" s="304"/>
      <c r="K99" s="304"/>
      <c r="L99" s="304"/>
      <c r="M99" s="304"/>
      <c r="N99" s="304"/>
      <c r="O99" s="305" t="str">
        <f t="shared" si="22"/>
        <v/>
      </c>
      <c r="P99" s="306" t="str">
        <f t="shared" si="12"/>
        <v/>
      </c>
      <c r="Q99" s="307">
        <f t="shared" si="13"/>
        <v>100</v>
      </c>
      <c r="R99" s="308" t="str">
        <f t="shared" si="14"/>
        <v/>
      </c>
      <c r="S99" s="309">
        <v>100</v>
      </c>
      <c r="T99" s="310" t="str">
        <f t="shared" si="15"/>
        <v/>
      </c>
      <c r="U99" s="311">
        <v>0</v>
      </c>
      <c r="V99" s="312" t="str">
        <f t="shared" si="16"/>
        <v/>
      </c>
      <c r="W99" s="313" t="s">
        <v>125</v>
      </c>
      <c r="X99" s="314" t="str">
        <f t="shared" si="17"/>
        <v/>
      </c>
      <c r="Y99" s="313" t="s">
        <v>56</v>
      </c>
      <c r="Z99" s="314" t="str">
        <f>IF(SUM($E99:$N99)&gt;0,$X99*(VLOOKUP($Y99,'Lookup Tables'!$K$4:$L$7,2,FALSE)),"")</f>
        <v/>
      </c>
      <c r="AA99" s="309">
        <v>100</v>
      </c>
      <c r="AB99" s="314" t="str">
        <f t="shared" si="18"/>
        <v/>
      </c>
      <c r="AC99" s="309" t="s">
        <v>62</v>
      </c>
      <c r="AD99" s="314" t="str">
        <f t="shared" si="19"/>
        <v/>
      </c>
      <c r="AE99" s="309" t="s">
        <v>56</v>
      </c>
      <c r="AF99" s="314" t="str">
        <f t="shared" si="20"/>
        <v/>
      </c>
      <c r="AG99" s="315" t="str">
        <f t="shared" si="23"/>
        <v/>
      </c>
      <c r="AH99" s="316" t="s">
        <v>68</v>
      </c>
      <c r="AI99" s="317" t="str">
        <f t="shared" si="21"/>
        <v/>
      </c>
    </row>
    <row r="100" spans="1:35" ht="17.25" customHeight="1" x14ac:dyDescent="0.3">
      <c r="A100" s="24"/>
      <c r="B100" s="302">
        <v>88</v>
      </c>
      <c r="C100" s="303"/>
      <c r="D100" s="303"/>
      <c r="E100" s="304"/>
      <c r="F100" s="304"/>
      <c r="G100" s="304"/>
      <c r="H100" s="304"/>
      <c r="I100" s="304"/>
      <c r="J100" s="304"/>
      <c r="K100" s="304"/>
      <c r="L100" s="304"/>
      <c r="M100" s="304"/>
      <c r="N100" s="304"/>
      <c r="O100" s="305" t="str">
        <f t="shared" si="22"/>
        <v/>
      </c>
      <c r="P100" s="306" t="str">
        <f t="shared" si="12"/>
        <v/>
      </c>
      <c r="Q100" s="307">
        <f t="shared" si="13"/>
        <v>100</v>
      </c>
      <c r="R100" s="308" t="str">
        <f t="shared" si="14"/>
        <v/>
      </c>
      <c r="S100" s="309">
        <v>100</v>
      </c>
      <c r="T100" s="310" t="str">
        <f t="shared" si="15"/>
        <v/>
      </c>
      <c r="U100" s="311">
        <v>0</v>
      </c>
      <c r="V100" s="312" t="str">
        <f t="shared" si="16"/>
        <v/>
      </c>
      <c r="W100" s="313" t="s">
        <v>125</v>
      </c>
      <c r="X100" s="314" t="str">
        <f t="shared" si="17"/>
        <v/>
      </c>
      <c r="Y100" s="313" t="s">
        <v>56</v>
      </c>
      <c r="Z100" s="314" t="str">
        <f>IF(SUM($E100:$N100)&gt;0,$X100*(VLOOKUP($Y100,'Lookup Tables'!$K$4:$L$7,2,FALSE)),"")</f>
        <v/>
      </c>
      <c r="AA100" s="309">
        <v>100</v>
      </c>
      <c r="AB100" s="314" t="str">
        <f t="shared" si="18"/>
        <v/>
      </c>
      <c r="AC100" s="309" t="s">
        <v>62</v>
      </c>
      <c r="AD100" s="314" t="str">
        <f t="shared" si="19"/>
        <v/>
      </c>
      <c r="AE100" s="309" t="s">
        <v>56</v>
      </c>
      <c r="AF100" s="314" t="str">
        <f t="shared" si="20"/>
        <v/>
      </c>
      <c r="AG100" s="315" t="str">
        <f t="shared" si="23"/>
        <v/>
      </c>
      <c r="AH100" s="316" t="s">
        <v>68</v>
      </c>
      <c r="AI100" s="317" t="str">
        <f t="shared" si="21"/>
        <v/>
      </c>
    </row>
    <row r="101" spans="1:35" ht="17.25" customHeight="1" x14ac:dyDescent="0.3">
      <c r="A101" s="24"/>
      <c r="B101" s="302">
        <v>89</v>
      </c>
      <c r="C101" s="303"/>
      <c r="D101" s="303"/>
      <c r="E101" s="304"/>
      <c r="F101" s="304"/>
      <c r="G101" s="304"/>
      <c r="H101" s="304"/>
      <c r="I101" s="304"/>
      <c r="J101" s="304"/>
      <c r="K101" s="304"/>
      <c r="L101" s="304"/>
      <c r="M101" s="304"/>
      <c r="N101" s="304"/>
      <c r="O101" s="305" t="str">
        <f t="shared" si="22"/>
        <v/>
      </c>
      <c r="P101" s="306" t="str">
        <f t="shared" si="12"/>
        <v/>
      </c>
      <c r="Q101" s="307">
        <f t="shared" si="13"/>
        <v>100</v>
      </c>
      <c r="R101" s="308" t="str">
        <f t="shared" si="14"/>
        <v/>
      </c>
      <c r="S101" s="309">
        <v>100</v>
      </c>
      <c r="T101" s="310" t="str">
        <f t="shared" si="15"/>
        <v/>
      </c>
      <c r="U101" s="311">
        <v>0</v>
      </c>
      <c r="V101" s="312" t="str">
        <f t="shared" si="16"/>
        <v/>
      </c>
      <c r="W101" s="313" t="s">
        <v>125</v>
      </c>
      <c r="X101" s="314" t="str">
        <f t="shared" si="17"/>
        <v/>
      </c>
      <c r="Y101" s="313" t="s">
        <v>56</v>
      </c>
      <c r="Z101" s="314" t="str">
        <f>IF(SUM($E101:$N101)&gt;0,$X101*(VLOOKUP($Y101,'Lookup Tables'!$K$4:$L$7,2,FALSE)),"")</f>
        <v/>
      </c>
      <c r="AA101" s="309">
        <v>100</v>
      </c>
      <c r="AB101" s="314" t="str">
        <f t="shared" si="18"/>
        <v/>
      </c>
      <c r="AC101" s="309" t="s">
        <v>62</v>
      </c>
      <c r="AD101" s="314" t="str">
        <f t="shared" si="19"/>
        <v/>
      </c>
      <c r="AE101" s="309" t="s">
        <v>56</v>
      </c>
      <c r="AF101" s="314" t="str">
        <f t="shared" si="20"/>
        <v/>
      </c>
      <c r="AG101" s="315" t="str">
        <f t="shared" si="23"/>
        <v/>
      </c>
      <c r="AH101" s="316" t="s">
        <v>68</v>
      </c>
      <c r="AI101" s="317" t="str">
        <f t="shared" si="21"/>
        <v/>
      </c>
    </row>
    <row r="102" spans="1:35" ht="17.25" customHeight="1" x14ac:dyDescent="0.3">
      <c r="A102" s="24"/>
      <c r="B102" s="302">
        <v>90</v>
      </c>
      <c r="C102" s="303"/>
      <c r="D102" s="303"/>
      <c r="E102" s="304"/>
      <c r="F102" s="304"/>
      <c r="G102" s="304"/>
      <c r="H102" s="304"/>
      <c r="I102" s="304"/>
      <c r="J102" s="304"/>
      <c r="K102" s="304"/>
      <c r="L102" s="304"/>
      <c r="M102" s="304"/>
      <c r="N102" s="304"/>
      <c r="O102" s="305" t="str">
        <f t="shared" si="22"/>
        <v/>
      </c>
      <c r="P102" s="306" t="str">
        <f t="shared" si="12"/>
        <v/>
      </c>
      <c r="Q102" s="307">
        <f t="shared" si="13"/>
        <v>100</v>
      </c>
      <c r="R102" s="308" t="str">
        <f t="shared" si="14"/>
        <v/>
      </c>
      <c r="S102" s="309">
        <v>100</v>
      </c>
      <c r="T102" s="310" t="str">
        <f t="shared" si="15"/>
        <v/>
      </c>
      <c r="U102" s="311">
        <v>0</v>
      </c>
      <c r="V102" s="312" t="str">
        <f t="shared" si="16"/>
        <v/>
      </c>
      <c r="W102" s="313" t="s">
        <v>125</v>
      </c>
      <c r="X102" s="314" t="str">
        <f t="shared" si="17"/>
        <v/>
      </c>
      <c r="Y102" s="313" t="s">
        <v>56</v>
      </c>
      <c r="Z102" s="314" t="str">
        <f>IF(SUM($E102:$N102)&gt;0,$X102*(VLOOKUP($Y102,'Lookup Tables'!$K$4:$L$7,2,FALSE)),"")</f>
        <v/>
      </c>
      <c r="AA102" s="309">
        <v>100</v>
      </c>
      <c r="AB102" s="314" t="str">
        <f t="shared" si="18"/>
        <v/>
      </c>
      <c r="AC102" s="309" t="s">
        <v>62</v>
      </c>
      <c r="AD102" s="314" t="str">
        <f t="shared" si="19"/>
        <v/>
      </c>
      <c r="AE102" s="309" t="s">
        <v>56</v>
      </c>
      <c r="AF102" s="314" t="str">
        <f t="shared" si="20"/>
        <v/>
      </c>
      <c r="AG102" s="315" t="str">
        <f t="shared" si="23"/>
        <v/>
      </c>
      <c r="AH102" s="316" t="s">
        <v>68</v>
      </c>
      <c r="AI102" s="317" t="str">
        <f t="shared" si="21"/>
        <v/>
      </c>
    </row>
    <row r="103" spans="1:35" ht="17.25" customHeight="1" x14ac:dyDescent="0.3">
      <c r="A103" s="24"/>
      <c r="B103" s="302">
        <v>91</v>
      </c>
      <c r="C103" s="303"/>
      <c r="D103" s="303"/>
      <c r="E103" s="304"/>
      <c r="F103" s="304"/>
      <c r="G103" s="304"/>
      <c r="H103" s="304"/>
      <c r="I103" s="304"/>
      <c r="J103" s="304"/>
      <c r="K103" s="304"/>
      <c r="L103" s="304"/>
      <c r="M103" s="304"/>
      <c r="N103" s="304"/>
      <c r="O103" s="305" t="str">
        <f t="shared" si="22"/>
        <v/>
      </c>
      <c r="P103" s="306" t="str">
        <f t="shared" si="12"/>
        <v/>
      </c>
      <c r="Q103" s="307">
        <f t="shared" si="13"/>
        <v>100</v>
      </c>
      <c r="R103" s="308" t="str">
        <f t="shared" si="14"/>
        <v/>
      </c>
      <c r="S103" s="309">
        <v>100</v>
      </c>
      <c r="T103" s="310" t="str">
        <f t="shared" si="15"/>
        <v/>
      </c>
      <c r="U103" s="311">
        <v>0</v>
      </c>
      <c r="V103" s="312" t="str">
        <f t="shared" si="16"/>
        <v/>
      </c>
      <c r="W103" s="313" t="s">
        <v>125</v>
      </c>
      <c r="X103" s="314" t="str">
        <f t="shared" si="17"/>
        <v/>
      </c>
      <c r="Y103" s="313" t="s">
        <v>56</v>
      </c>
      <c r="Z103" s="314" t="str">
        <f>IF(SUM($E103:$N103)&gt;0,$X103*(VLOOKUP($Y103,'Lookup Tables'!$K$4:$L$7,2,FALSE)),"")</f>
        <v/>
      </c>
      <c r="AA103" s="309">
        <v>100</v>
      </c>
      <c r="AB103" s="314" t="str">
        <f t="shared" si="18"/>
        <v/>
      </c>
      <c r="AC103" s="309" t="s">
        <v>62</v>
      </c>
      <c r="AD103" s="314" t="str">
        <f t="shared" si="19"/>
        <v/>
      </c>
      <c r="AE103" s="309" t="s">
        <v>56</v>
      </c>
      <c r="AF103" s="314" t="str">
        <f t="shared" si="20"/>
        <v/>
      </c>
      <c r="AG103" s="315" t="str">
        <f t="shared" si="23"/>
        <v/>
      </c>
      <c r="AH103" s="316" t="s">
        <v>68</v>
      </c>
      <c r="AI103" s="317" t="str">
        <f t="shared" si="21"/>
        <v/>
      </c>
    </row>
    <row r="104" spans="1:35" ht="17.25" customHeight="1" x14ac:dyDescent="0.3">
      <c r="A104" s="24"/>
      <c r="B104" s="302">
        <v>92</v>
      </c>
      <c r="C104" s="303"/>
      <c r="D104" s="303"/>
      <c r="E104" s="304"/>
      <c r="F104" s="304"/>
      <c r="G104" s="304"/>
      <c r="H104" s="304"/>
      <c r="I104" s="304"/>
      <c r="J104" s="304"/>
      <c r="K104" s="304"/>
      <c r="L104" s="304"/>
      <c r="M104" s="304"/>
      <c r="N104" s="304"/>
      <c r="O104" s="305" t="str">
        <f t="shared" si="22"/>
        <v/>
      </c>
      <c r="P104" s="306" t="str">
        <f t="shared" si="12"/>
        <v/>
      </c>
      <c r="Q104" s="307">
        <f t="shared" si="13"/>
        <v>100</v>
      </c>
      <c r="R104" s="308" t="str">
        <f t="shared" si="14"/>
        <v/>
      </c>
      <c r="S104" s="309">
        <v>100</v>
      </c>
      <c r="T104" s="310" t="str">
        <f t="shared" si="15"/>
        <v/>
      </c>
      <c r="U104" s="311">
        <v>0</v>
      </c>
      <c r="V104" s="312" t="str">
        <f t="shared" si="16"/>
        <v/>
      </c>
      <c r="W104" s="313" t="s">
        <v>125</v>
      </c>
      <c r="X104" s="314" t="str">
        <f t="shared" si="17"/>
        <v/>
      </c>
      <c r="Y104" s="313" t="s">
        <v>56</v>
      </c>
      <c r="Z104" s="314" t="str">
        <f>IF(SUM($E104:$N104)&gt;0,$X104*(VLOOKUP($Y104,'Lookup Tables'!$K$4:$L$7,2,FALSE)),"")</f>
        <v/>
      </c>
      <c r="AA104" s="309">
        <v>100</v>
      </c>
      <c r="AB104" s="314" t="str">
        <f t="shared" si="18"/>
        <v/>
      </c>
      <c r="AC104" s="309" t="s">
        <v>62</v>
      </c>
      <c r="AD104" s="314" t="str">
        <f t="shared" si="19"/>
        <v/>
      </c>
      <c r="AE104" s="309" t="s">
        <v>56</v>
      </c>
      <c r="AF104" s="314" t="str">
        <f t="shared" si="20"/>
        <v/>
      </c>
      <c r="AG104" s="315" t="str">
        <f t="shared" si="23"/>
        <v/>
      </c>
      <c r="AH104" s="316" t="s">
        <v>68</v>
      </c>
      <c r="AI104" s="317" t="str">
        <f t="shared" si="21"/>
        <v/>
      </c>
    </row>
    <row r="105" spans="1:35" ht="17.25" customHeight="1" x14ac:dyDescent="0.3">
      <c r="A105" s="24"/>
      <c r="B105" s="302">
        <v>93</v>
      </c>
      <c r="C105" s="303"/>
      <c r="D105" s="303"/>
      <c r="E105" s="304"/>
      <c r="F105" s="304"/>
      <c r="G105" s="304"/>
      <c r="H105" s="304"/>
      <c r="I105" s="304"/>
      <c r="J105" s="304"/>
      <c r="K105" s="304"/>
      <c r="L105" s="304"/>
      <c r="M105" s="304"/>
      <c r="N105" s="304"/>
      <c r="O105" s="305" t="str">
        <f t="shared" si="22"/>
        <v/>
      </c>
      <c r="P105" s="306" t="str">
        <f t="shared" si="12"/>
        <v/>
      </c>
      <c r="Q105" s="307">
        <f t="shared" si="13"/>
        <v>100</v>
      </c>
      <c r="R105" s="308" t="str">
        <f t="shared" si="14"/>
        <v/>
      </c>
      <c r="S105" s="309">
        <v>100</v>
      </c>
      <c r="T105" s="310" t="str">
        <f t="shared" si="15"/>
        <v/>
      </c>
      <c r="U105" s="311">
        <v>0</v>
      </c>
      <c r="V105" s="312" t="str">
        <f t="shared" si="16"/>
        <v/>
      </c>
      <c r="W105" s="313" t="s">
        <v>125</v>
      </c>
      <c r="X105" s="314" t="str">
        <f t="shared" si="17"/>
        <v/>
      </c>
      <c r="Y105" s="313" t="s">
        <v>56</v>
      </c>
      <c r="Z105" s="314" t="str">
        <f>IF(SUM($E105:$N105)&gt;0,$X105*(VLOOKUP($Y105,'Lookup Tables'!$K$4:$L$7,2,FALSE)),"")</f>
        <v/>
      </c>
      <c r="AA105" s="309">
        <v>100</v>
      </c>
      <c r="AB105" s="314" t="str">
        <f t="shared" si="18"/>
        <v/>
      </c>
      <c r="AC105" s="309" t="s">
        <v>62</v>
      </c>
      <c r="AD105" s="314" t="str">
        <f t="shared" si="19"/>
        <v/>
      </c>
      <c r="AE105" s="309" t="s">
        <v>56</v>
      </c>
      <c r="AF105" s="314" t="str">
        <f t="shared" si="20"/>
        <v/>
      </c>
      <c r="AG105" s="315" t="str">
        <f t="shared" si="23"/>
        <v/>
      </c>
      <c r="AH105" s="316" t="s">
        <v>68</v>
      </c>
      <c r="AI105" s="317" t="str">
        <f t="shared" si="21"/>
        <v/>
      </c>
    </row>
    <row r="106" spans="1:35" ht="17.25" customHeight="1" x14ac:dyDescent="0.3">
      <c r="A106" s="24"/>
      <c r="B106" s="302">
        <v>94</v>
      </c>
      <c r="C106" s="303"/>
      <c r="D106" s="303"/>
      <c r="E106" s="304"/>
      <c r="F106" s="304"/>
      <c r="G106" s="304"/>
      <c r="H106" s="304"/>
      <c r="I106" s="304"/>
      <c r="J106" s="304"/>
      <c r="K106" s="304"/>
      <c r="L106" s="304"/>
      <c r="M106" s="304"/>
      <c r="N106" s="304"/>
      <c r="O106" s="305" t="str">
        <f t="shared" si="22"/>
        <v/>
      </c>
      <c r="P106" s="306" t="str">
        <f t="shared" si="12"/>
        <v/>
      </c>
      <c r="Q106" s="307">
        <f t="shared" si="13"/>
        <v>100</v>
      </c>
      <c r="R106" s="308" t="str">
        <f t="shared" si="14"/>
        <v/>
      </c>
      <c r="S106" s="309">
        <v>100</v>
      </c>
      <c r="T106" s="310" t="str">
        <f t="shared" si="15"/>
        <v/>
      </c>
      <c r="U106" s="311">
        <v>0</v>
      </c>
      <c r="V106" s="312" t="str">
        <f t="shared" si="16"/>
        <v/>
      </c>
      <c r="W106" s="313" t="s">
        <v>125</v>
      </c>
      <c r="X106" s="314" t="str">
        <f t="shared" si="17"/>
        <v/>
      </c>
      <c r="Y106" s="313" t="s">
        <v>56</v>
      </c>
      <c r="Z106" s="314" t="str">
        <f>IF(SUM($E106:$N106)&gt;0,$X106*(VLOOKUP($Y106,'Lookup Tables'!$K$4:$L$7,2,FALSE)),"")</f>
        <v/>
      </c>
      <c r="AA106" s="309">
        <v>100</v>
      </c>
      <c r="AB106" s="314" t="str">
        <f t="shared" si="18"/>
        <v/>
      </c>
      <c r="AC106" s="309" t="s">
        <v>62</v>
      </c>
      <c r="AD106" s="314" t="str">
        <f t="shared" si="19"/>
        <v/>
      </c>
      <c r="AE106" s="309" t="s">
        <v>56</v>
      </c>
      <c r="AF106" s="314" t="str">
        <f t="shared" si="20"/>
        <v/>
      </c>
      <c r="AG106" s="315" t="str">
        <f t="shared" si="23"/>
        <v/>
      </c>
      <c r="AH106" s="316" t="s">
        <v>68</v>
      </c>
      <c r="AI106" s="317" t="str">
        <f t="shared" si="21"/>
        <v/>
      </c>
    </row>
    <row r="107" spans="1:35" ht="17.25" customHeight="1" x14ac:dyDescent="0.3">
      <c r="A107" s="24"/>
      <c r="B107" s="302">
        <v>95</v>
      </c>
      <c r="C107" s="303"/>
      <c r="D107" s="303"/>
      <c r="E107" s="304"/>
      <c r="F107" s="304"/>
      <c r="G107" s="304"/>
      <c r="H107" s="304"/>
      <c r="I107" s="304"/>
      <c r="J107" s="304"/>
      <c r="K107" s="304"/>
      <c r="L107" s="304"/>
      <c r="M107" s="304"/>
      <c r="N107" s="304"/>
      <c r="O107" s="305" t="str">
        <f t="shared" si="22"/>
        <v/>
      </c>
      <c r="P107" s="306" t="str">
        <f t="shared" si="12"/>
        <v/>
      </c>
      <c r="Q107" s="307">
        <f t="shared" si="13"/>
        <v>100</v>
      </c>
      <c r="R107" s="308" t="str">
        <f t="shared" si="14"/>
        <v/>
      </c>
      <c r="S107" s="309">
        <v>100</v>
      </c>
      <c r="T107" s="310" t="str">
        <f t="shared" si="15"/>
        <v/>
      </c>
      <c r="U107" s="311">
        <v>0</v>
      </c>
      <c r="V107" s="312" t="str">
        <f t="shared" si="16"/>
        <v/>
      </c>
      <c r="W107" s="313" t="s">
        <v>125</v>
      </c>
      <c r="X107" s="314" t="str">
        <f t="shared" si="17"/>
        <v/>
      </c>
      <c r="Y107" s="313" t="s">
        <v>56</v>
      </c>
      <c r="Z107" s="314" t="str">
        <f>IF(SUM($E107:$N107)&gt;0,$X107*(VLOOKUP($Y107,'Lookup Tables'!$K$4:$L$7,2,FALSE)),"")</f>
        <v/>
      </c>
      <c r="AA107" s="309">
        <v>100</v>
      </c>
      <c r="AB107" s="314" t="str">
        <f t="shared" si="18"/>
        <v/>
      </c>
      <c r="AC107" s="309" t="s">
        <v>62</v>
      </c>
      <c r="AD107" s="314" t="str">
        <f t="shared" si="19"/>
        <v/>
      </c>
      <c r="AE107" s="309" t="s">
        <v>56</v>
      </c>
      <c r="AF107" s="314" t="str">
        <f t="shared" si="20"/>
        <v/>
      </c>
      <c r="AG107" s="315" t="str">
        <f t="shared" si="23"/>
        <v/>
      </c>
      <c r="AH107" s="316" t="s">
        <v>68</v>
      </c>
      <c r="AI107" s="317" t="str">
        <f t="shared" si="21"/>
        <v/>
      </c>
    </row>
    <row r="108" spans="1:35" ht="17.25" customHeight="1" x14ac:dyDescent="0.3">
      <c r="A108" s="24"/>
      <c r="B108" s="302">
        <v>96</v>
      </c>
      <c r="C108" s="303"/>
      <c r="D108" s="303"/>
      <c r="E108" s="304"/>
      <c r="F108" s="304"/>
      <c r="G108" s="304"/>
      <c r="H108" s="304"/>
      <c r="I108" s="304"/>
      <c r="J108" s="304"/>
      <c r="K108" s="304"/>
      <c r="L108" s="304"/>
      <c r="M108" s="304"/>
      <c r="N108" s="304"/>
      <c r="O108" s="305" t="str">
        <f t="shared" si="22"/>
        <v/>
      </c>
      <c r="P108" s="306" t="str">
        <f t="shared" si="12"/>
        <v/>
      </c>
      <c r="Q108" s="307">
        <f t="shared" si="13"/>
        <v>100</v>
      </c>
      <c r="R108" s="308" t="str">
        <f t="shared" si="14"/>
        <v/>
      </c>
      <c r="S108" s="309">
        <v>100</v>
      </c>
      <c r="T108" s="310" t="str">
        <f t="shared" si="15"/>
        <v/>
      </c>
      <c r="U108" s="311">
        <v>0</v>
      </c>
      <c r="V108" s="312" t="str">
        <f t="shared" si="16"/>
        <v/>
      </c>
      <c r="W108" s="313" t="s">
        <v>125</v>
      </c>
      <c r="X108" s="314" t="str">
        <f t="shared" si="17"/>
        <v/>
      </c>
      <c r="Y108" s="313" t="s">
        <v>56</v>
      </c>
      <c r="Z108" s="314" t="str">
        <f>IF(SUM($E108:$N108)&gt;0,$X108*(VLOOKUP($Y108,'Lookup Tables'!$K$4:$L$7,2,FALSE)),"")</f>
        <v/>
      </c>
      <c r="AA108" s="309">
        <v>100</v>
      </c>
      <c r="AB108" s="314" t="str">
        <f t="shared" si="18"/>
        <v/>
      </c>
      <c r="AC108" s="309" t="s">
        <v>62</v>
      </c>
      <c r="AD108" s="314" t="str">
        <f t="shared" si="19"/>
        <v/>
      </c>
      <c r="AE108" s="309" t="s">
        <v>56</v>
      </c>
      <c r="AF108" s="314" t="str">
        <f t="shared" si="20"/>
        <v/>
      </c>
      <c r="AG108" s="315" t="str">
        <f t="shared" si="23"/>
        <v/>
      </c>
      <c r="AH108" s="316" t="s">
        <v>68</v>
      </c>
      <c r="AI108" s="317" t="str">
        <f t="shared" si="21"/>
        <v/>
      </c>
    </row>
    <row r="109" spans="1:35" ht="17.25" customHeight="1" x14ac:dyDescent="0.3">
      <c r="A109" s="24"/>
      <c r="B109" s="302">
        <v>97</v>
      </c>
      <c r="C109" s="303"/>
      <c r="D109" s="303"/>
      <c r="E109" s="304"/>
      <c r="F109" s="304"/>
      <c r="G109" s="304"/>
      <c r="H109" s="304"/>
      <c r="I109" s="304"/>
      <c r="J109" s="304"/>
      <c r="K109" s="304"/>
      <c r="L109" s="304"/>
      <c r="M109" s="304"/>
      <c r="N109" s="304"/>
      <c r="O109" s="305" t="str">
        <f t="shared" si="22"/>
        <v/>
      </c>
      <c r="P109" s="306" t="str">
        <f t="shared" si="12"/>
        <v/>
      </c>
      <c r="Q109" s="307">
        <f t="shared" si="13"/>
        <v>100</v>
      </c>
      <c r="R109" s="308" t="str">
        <f t="shared" si="14"/>
        <v/>
      </c>
      <c r="S109" s="309">
        <v>100</v>
      </c>
      <c r="T109" s="310" t="str">
        <f t="shared" si="15"/>
        <v/>
      </c>
      <c r="U109" s="311">
        <v>0</v>
      </c>
      <c r="V109" s="312" t="str">
        <f t="shared" si="16"/>
        <v/>
      </c>
      <c r="W109" s="313" t="s">
        <v>125</v>
      </c>
      <c r="X109" s="314" t="str">
        <f t="shared" si="17"/>
        <v/>
      </c>
      <c r="Y109" s="313" t="s">
        <v>56</v>
      </c>
      <c r="Z109" s="314" t="str">
        <f>IF(SUM($E109:$N109)&gt;0,$X109*(VLOOKUP($Y109,'Lookup Tables'!$K$4:$L$7,2,FALSE)),"")</f>
        <v/>
      </c>
      <c r="AA109" s="309">
        <v>100</v>
      </c>
      <c r="AB109" s="314" t="str">
        <f t="shared" si="18"/>
        <v/>
      </c>
      <c r="AC109" s="309" t="s">
        <v>62</v>
      </c>
      <c r="AD109" s="314" t="str">
        <f t="shared" si="19"/>
        <v/>
      </c>
      <c r="AE109" s="309" t="s">
        <v>56</v>
      </c>
      <c r="AF109" s="314" t="str">
        <f t="shared" si="20"/>
        <v/>
      </c>
      <c r="AG109" s="315" t="str">
        <f t="shared" si="23"/>
        <v/>
      </c>
      <c r="AH109" s="316" t="s">
        <v>68</v>
      </c>
      <c r="AI109" s="317" t="str">
        <f t="shared" si="21"/>
        <v/>
      </c>
    </row>
    <row r="110" spans="1:35" ht="17.25" customHeight="1" x14ac:dyDescent="0.3">
      <c r="A110" s="24"/>
      <c r="B110" s="302">
        <v>98</v>
      </c>
      <c r="C110" s="303"/>
      <c r="D110" s="303"/>
      <c r="E110" s="304"/>
      <c r="F110" s="304"/>
      <c r="G110" s="304"/>
      <c r="H110" s="304"/>
      <c r="I110" s="304"/>
      <c r="J110" s="304"/>
      <c r="K110" s="304"/>
      <c r="L110" s="304"/>
      <c r="M110" s="304"/>
      <c r="N110" s="304"/>
      <c r="O110" s="305" t="str">
        <f t="shared" si="22"/>
        <v/>
      </c>
      <c r="P110" s="306" t="str">
        <f t="shared" si="12"/>
        <v/>
      </c>
      <c r="Q110" s="307">
        <f t="shared" si="13"/>
        <v>100</v>
      </c>
      <c r="R110" s="308" t="str">
        <f t="shared" si="14"/>
        <v/>
      </c>
      <c r="S110" s="309">
        <v>100</v>
      </c>
      <c r="T110" s="310" t="str">
        <f t="shared" si="15"/>
        <v/>
      </c>
      <c r="U110" s="311">
        <v>0</v>
      </c>
      <c r="V110" s="312" t="str">
        <f t="shared" si="16"/>
        <v/>
      </c>
      <c r="W110" s="313" t="s">
        <v>125</v>
      </c>
      <c r="X110" s="314" t="str">
        <f t="shared" si="17"/>
        <v/>
      </c>
      <c r="Y110" s="313" t="s">
        <v>56</v>
      </c>
      <c r="Z110" s="314" t="str">
        <f>IF(SUM($E110:$N110)&gt;0,$X110*(VLOOKUP($Y110,'Lookup Tables'!$K$4:$L$7,2,FALSE)),"")</f>
        <v/>
      </c>
      <c r="AA110" s="309">
        <v>100</v>
      </c>
      <c r="AB110" s="314" t="str">
        <f t="shared" si="18"/>
        <v/>
      </c>
      <c r="AC110" s="309" t="s">
        <v>62</v>
      </c>
      <c r="AD110" s="314" t="str">
        <f t="shared" si="19"/>
        <v/>
      </c>
      <c r="AE110" s="309" t="s">
        <v>56</v>
      </c>
      <c r="AF110" s="314" t="str">
        <f t="shared" si="20"/>
        <v/>
      </c>
      <c r="AG110" s="315" t="str">
        <f t="shared" si="23"/>
        <v/>
      </c>
      <c r="AH110" s="316" t="s">
        <v>68</v>
      </c>
      <c r="AI110" s="317" t="str">
        <f t="shared" si="21"/>
        <v/>
      </c>
    </row>
    <row r="111" spans="1:35" ht="17.25" customHeight="1" x14ac:dyDescent="0.3">
      <c r="A111" s="24"/>
      <c r="B111" s="302">
        <v>99</v>
      </c>
      <c r="C111" s="303"/>
      <c r="D111" s="303"/>
      <c r="E111" s="304"/>
      <c r="F111" s="304"/>
      <c r="G111" s="304"/>
      <c r="H111" s="304"/>
      <c r="I111" s="304"/>
      <c r="J111" s="304"/>
      <c r="K111" s="304"/>
      <c r="L111" s="304"/>
      <c r="M111" s="304"/>
      <c r="N111" s="304"/>
      <c r="O111" s="305" t="str">
        <f t="shared" si="22"/>
        <v/>
      </c>
      <c r="P111" s="306" t="str">
        <f t="shared" si="12"/>
        <v/>
      </c>
      <c r="Q111" s="307">
        <f t="shared" si="13"/>
        <v>100</v>
      </c>
      <c r="R111" s="308" t="str">
        <f t="shared" si="14"/>
        <v/>
      </c>
      <c r="S111" s="309">
        <v>100</v>
      </c>
      <c r="T111" s="310" t="str">
        <f t="shared" si="15"/>
        <v/>
      </c>
      <c r="U111" s="311">
        <v>0</v>
      </c>
      <c r="V111" s="312" t="str">
        <f t="shared" si="16"/>
        <v/>
      </c>
      <c r="W111" s="313" t="s">
        <v>125</v>
      </c>
      <c r="X111" s="314" t="str">
        <f t="shared" si="17"/>
        <v/>
      </c>
      <c r="Y111" s="313" t="s">
        <v>56</v>
      </c>
      <c r="Z111" s="314" t="str">
        <f>IF(SUM($E111:$N111)&gt;0,$X111*(VLOOKUP($Y111,'Lookup Tables'!$K$4:$L$7,2,FALSE)),"")</f>
        <v/>
      </c>
      <c r="AA111" s="309">
        <v>100</v>
      </c>
      <c r="AB111" s="314" t="str">
        <f t="shared" si="18"/>
        <v/>
      </c>
      <c r="AC111" s="309" t="s">
        <v>62</v>
      </c>
      <c r="AD111" s="314" t="str">
        <f t="shared" si="19"/>
        <v/>
      </c>
      <c r="AE111" s="309" t="s">
        <v>56</v>
      </c>
      <c r="AF111" s="314" t="str">
        <f t="shared" si="20"/>
        <v/>
      </c>
      <c r="AG111" s="315" t="str">
        <f t="shared" si="23"/>
        <v/>
      </c>
      <c r="AH111" s="316" t="s">
        <v>68</v>
      </c>
      <c r="AI111" s="317" t="str">
        <f t="shared" si="21"/>
        <v/>
      </c>
    </row>
    <row r="112" spans="1:35" ht="17.25" customHeight="1" x14ac:dyDescent="0.3">
      <c r="A112" s="24"/>
      <c r="B112" s="302">
        <v>100</v>
      </c>
      <c r="C112" s="303"/>
      <c r="D112" s="303"/>
      <c r="E112" s="304"/>
      <c r="F112" s="304"/>
      <c r="G112" s="304"/>
      <c r="H112" s="304"/>
      <c r="I112" s="304"/>
      <c r="J112" s="304"/>
      <c r="K112" s="304"/>
      <c r="L112" s="304"/>
      <c r="M112" s="304"/>
      <c r="N112" s="304"/>
      <c r="O112" s="305" t="str">
        <f t="shared" si="22"/>
        <v/>
      </c>
      <c r="P112" s="306" t="str">
        <f t="shared" si="12"/>
        <v/>
      </c>
      <c r="Q112" s="307">
        <f t="shared" si="13"/>
        <v>100</v>
      </c>
      <c r="R112" s="308" t="str">
        <f t="shared" si="14"/>
        <v/>
      </c>
      <c r="S112" s="309">
        <v>100</v>
      </c>
      <c r="T112" s="310" t="str">
        <f t="shared" si="15"/>
        <v/>
      </c>
      <c r="U112" s="311">
        <v>0</v>
      </c>
      <c r="V112" s="312" t="str">
        <f t="shared" si="16"/>
        <v/>
      </c>
      <c r="W112" s="313" t="s">
        <v>125</v>
      </c>
      <c r="X112" s="314" t="str">
        <f t="shared" si="17"/>
        <v/>
      </c>
      <c r="Y112" s="313" t="s">
        <v>56</v>
      </c>
      <c r="Z112" s="314" t="str">
        <f>IF(SUM($E112:$N112)&gt;0,$X112*(VLOOKUP($Y112,'Lookup Tables'!$K$4:$L$7,2,FALSE)),"")</f>
        <v/>
      </c>
      <c r="AA112" s="309">
        <v>100</v>
      </c>
      <c r="AB112" s="314" t="str">
        <f t="shared" si="18"/>
        <v/>
      </c>
      <c r="AC112" s="309" t="s">
        <v>62</v>
      </c>
      <c r="AD112" s="314" t="str">
        <f t="shared" si="19"/>
        <v/>
      </c>
      <c r="AE112" s="309" t="s">
        <v>56</v>
      </c>
      <c r="AF112" s="314" t="str">
        <f t="shared" si="20"/>
        <v/>
      </c>
      <c r="AG112" s="315" t="str">
        <f t="shared" si="23"/>
        <v/>
      </c>
      <c r="AH112" s="316" t="s">
        <v>68</v>
      </c>
      <c r="AI112" s="317" t="str">
        <f t="shared" si="21"/>
        <v/>
      </c>
    </row>
    <row r="113" spans="1:35" ht="17.25" customHeight="1" x14ac:dyDescent="0.3">
      <c r="A113" s="24"/>
      <c r="B113" s="302">
        <v>101</v>
      </c>
      <c r="C113" s="303"/>
      <c r="D113" s="303"/>
      <c r="E113" s="304"/>
      <c r="F113" s="304"/>
      <c r="G113" s="304"/>
      <c r="H113" s="304"/>
      <c r="I113" s="304"/>
      <c r="J113" s="304"/>
      <c r="K113" s="304"/>
      <c r="L113" s="304"/>
      <c r="M113" s="304"/>
      <c r="N113" s="304"/>
      <c r="O113" s="305" t="str">
        <f t="shared" si="22"/>
        <v/>
      </c>
      <c r="P113" s="306" t="str">
        <f t="shared" si="12"/>
        <v/>
      </c>
      <c r="Q113" s="307">
        <f t="shared" si="13"/>
        <v>100</v>
      </c>
      <c r="R113" s="308" t="str">
        <f t="shared" si="14"/>
        <v/>
      </c>
      <c r="S113" s="309">
        <v>100</v>
      </c>
      <c r="T113" s="310" t="str">
        <f t="shared" si="15"/>
        <v/>
      </c>
      <c r="U113" s="311">
        <v>0</v>
      </c>
      <c r="V113" s="312" t="str">
        <f t="shared" si="16"/>
        <v/>
      </c>
      <c r="W113" s="313" t="s">
        <v>125</v>
      </c>
      <c r="X113" s="314" t="str">
        <f t="shared" si="17"/>
        <v/>
      </c>
      <c r="Y113" s="313" t="s">
        <v>56</v>
      </c>
      <c r="Z113" s="314" t="str">
        <f>IF(SUM($E113:$N113)&gt;0,$X113*(VLOOKUP($Y113,'Lookup Tables'!$K$4:$L$7,2,FALSE)),"")</f>
        <v/>
      </c>
      <c r="AA113" s="309">
        <v>100</v>
      </c>
      <c r="AB113" s="314" t="str">
        <f t="shared" si="18"/>
        <v/>
      </c>
      <c r="AC113" s="309" t="s">
        <v>62</v>
      </c>
      <c r="AD113" s="314" t="str">
        <f t="shared" si="19"/>
        <v/>
      </c>
      <c r="AE113" s="309" t="s">
        <v>56</v>
      </c>
      <c r="AF113" s="314" t="str">
        <f t="shared" si="20"/>
        <v/>
      </c>
      <c r="AG113" s="315" t="str">
        <f t="shared" si="23"/>
        <v/>
      </c>
      <c r="AH113" s="316" t="s">
        <v>68</v>
      </c>
      <c r="AI113" s="317" t="str">
        <f t="shared" si="21"/>
        <v/>
      </c>
    </row>
    <row r="114" spans="1:35" ht="17.25" customHeight="1" x14ac:dyDescent="0.3">
      <c r="A114" s="24"/>
      <c r="B114" s="302">
        <v>102</v>
      </c>
      <c r="C114" s="303"/>
      <c r="D114" s="303"/>
      <c r="E114" s="304"/>
      <c r="F114" s="304"/>
      <c r="G114" s="304"/>
      <c r="H114" s="304"/>
      <c r="I114" s="304"/>
      <c r="J114" s="304"/>
      <c r="K114" s="304"/>
      <c r="L114" s="304"/>
      <c r="M114" s="304"/>
      <c r="N114" s="304"/>
      <c r="O114" s="305" t="str">
        <f t="shared" si="22"/>
        <v/>
      </c>
      <c r="P114" s="306" t="str">
        <f t="shared" si="12"/>
        <v/>
      </c>
      <c r="Q114" s="307">
        <f t="shared" si="13"/>
        <v>100</v>
      </c>
      <c r="R114" s="308" t="str">
        <f t="shared" si="14"/>
        <v/>
      </c>
      <c r="S114" s="309">
        <v>100</v>
      </c>
      <c r="T114" s="310" t="str">
        <f t="shared" si="15"/>
        <v/>
      </c>
      <c r="U114" s="311">
        <v>0</v>
      </c>
      <c r="V114" s="312" t="str">
        <f t="shared" si="16"/>
        <v/>
      </c>
      <c r="W114" s="313" t="s">
        <v>125</v>
      </c>
      <c r="X114" s="314" t="str">
        <f t="shared" si="17"/>
        <v/>
      </c>
      <c r="Y114" s="313" t="s">
        <v>56</v>
      </c>
      <c r="Z114" s="314" t="str">
        <f>IF(SUM($E114:$N114)&gt;0,$X114*(VLOOKUP($Y114,'Lookup Tables'!$K$4:$L$7,2,FALSE)),"")</f>
        <v/>
      </c>
      <c r="AA114" s="309">
        <v>100</v>
      </c>
      <c r="AB114" s="314" t="str">
        <f t="shared" si="18"/>
        <v/>
      </c>
      <c r="AC114" s="309" t="s">
        <v>62</v>
      </c>
      <c r="AD114" s="314" t="str">
        <f t="shared" si="19"/>
        <v/>
      </c>
      <c r="AE114" s="309" t="s">
        <v>56</v>
      </c>
      <c r="AF114" s="314" t="str">
        <f t="shared" si="20"/>
        <v/>
      </c>
      <c r="AG114" s="315" t="str">
        <f t="shared" si="23"/>
        <v/>
      </c>
      <c r="AH114" s="316" t="s">
        <v>68</v>
      </c>
      <c r="AI114" s="317" t="str">
        <f t="shared" si="21"/>
        <v/>
      </c>
    </row>
    <row r="115" spans="1:35" ht="17.25" customHeight="1" x14ac:dyDescent="0.3">
      <c r="A115" s="24"/>
      <c r="B115" s="302">
        <v>103</v>
      </c>
      <c r="C115" s="303"/>
      <c r="D115" s="303"/>
      <c r="E115" s="304"/>
      <c r="F115" s="304"/>
      <c r="G115" s="304"/>
      <c r="H115" s="304"/>
      <c r="I115" s="304"/>
      <c r="J115" s="304"/>
      <c r="K115" s="304"/>
      <c r="L115" s="304"/>
      <c r="M115" s="304"/>
      <c r="N115" s="304"/>
      <c r="O115" s="305" t="str">
        <f t="shared" si="22"/>
        <v/>
      </c>
      <c r="P115" s="306" t="str">
        <f t="shared" si="12"/>
        <v/>
      </c>
      <c r="Q115" s="307">
        <f t="shared" si="13"/>
        <v>100</v>
      </c>
      <c r="R115" s="308" t="str">
        <f t="shared" si="14"/>
        <v/>
      </c>
      <c r="S115" s="309">
        <v>100</v>
      </c>
      <c r="T115" s="310" t="str">
        <f t="shared" si="15"/>
        <v/>
      </c>
      <c r="U115" s="311">
        <v>0</v>
      </c>
      <c r="V115" s="312" t="str">
        <f t="shared" si="16"/>
        <v/>
      </c>
      <c r="W115" s="313" t="s">
        <v>125</v>
      </c>
      <c r="X115" s="314" t="str">
        <f t="shared" si="17"/>
        <v/>
      </c>
      <c r="Y115" s="313" t="s">
        <v>56</v>
      </c>
      <c r="Z115" s="314" t="str">
        <f>IF(SUM($E115:$N115)&gt;0,$X115*(VLOOKUP($Y115,'Lookup Tables'!$K$4:$L$7,2,FALSE)),"")</f>
        <v/>
      </c>
      <c r="AA115" s="309">
        <v>100</v>
      </c>
      <c r="AB115" s="314" t="str">
        <f t="shared" si="18"/>
        <v/>
      </c>
      <c r="AC115" s="309" t="s">
        <v>62</v>
      </c>
      <c r="AD115" s="314" t="str">
        <f t="shared" si="19"/>
        <v/>
      </c>
      <c r="AE115" s="309" t="s">
        <v>56</v>
      </c>
      <c r="AF115" s="314" t="str">
        <f t="shared" si="20"/>
        <v/>
      </c>
      <c r="AG115" s="315" t="str">
        <f t="shared" si="23"/>
        <v/>
      </c>
      <c r="AH115" s="316" t="s">
        <v>68</v>
      </c>
      <c r="AI115" s="317" t="str">
        <f t="shared" si="21"/>
        <v/>
      </c>
    </row>
    <row r="116" spans="1:35" ht="17.25" customHeight="1" x14ac:dyDescent="0.3">
      <c r="A116" s="24"/>
      <c r="B116" s="302">
        <v>104</v>
      </c>
      <c r="C116" s="303"/>
      <c r="D116" s="303"/>
      <c r="E116" s="304"/>
      <c r="F116" s="304"/>
      <c r="G116" s="304"/>
      <c r="H116" s="304"/>
      <c r="I116" s="304"/>
      <c r="J116" s="304"/>
      <c r="K116" s="304"/>
      <c r="L116" s="304"/>
      <c r="M116" s="304"/>
      <c r="N116" s="304"/>
      <c r="O116" s="305" t="str">
        <f t="shared" si="22"/>
        <v/>
      </c>
      <c r="P116" s="306" t="str">
        <f t="shared" si="12"/>
        <v/>
      </c>
      <c r="Q116" s="307">
        <f t="shared" si="13"/>
        <v>100</v>
      </c>
      <c r="R116" s="308" t="str">
        <f t="shared" si="14"/>
        <v/>
      </c>
      <c r="S116" s="309">
        <v>100</v>
      </c>
      <c r="T116" s="310" t="str">
        <f t="shared" si="15"/>
        <v/>
      </c>
      <c r="U116" s="311">
        <v>0</v>
      </c>
      <c r="V116" s="312" t="str">
        <f t="shared" si="16"/>
        <v/>
      </c>
      <c r="W116" s="313" t="s">
        <v>125</v>
      </c>
      <c r="X116" s="314" t="str">
        <f t="shared" si="17"/>
        <v/>
      </c>
      <c r="Y116" s="313" t="s">
        <v>56</v>
      </c>
      <c r="Z116" s="314" t="str">
        <f>IF(SUM($E116:$N116)&gt;0,$X116*(VLOOKUP($Y116,'Lookup Tables'!$K$4:$L$7,2,FALSE)),"")</f>
        <v/>
      </c>
      <c r="AA116" s="309">
        <v>100</v>
      </c>
      <c r="AB116" s="314" t="str">
        <f t="shared" si="18"/>
        <v/>
      </c>
      <c r="AC116" s="309" t="s">
        <v>62</v>
      </c>
      <c r="AD116" s="314" t="str">
        <f t="shared" si="19"/>
        <v/>
      </c>
      <c r="AE116" s="309" t="s">
        <v>56</v>
      </c>
      <c r="AF116" s="314" t="str">
        <f t="shared" si="20"/>
        <v/>
      </c>
      <c r="AG116" s="315" t="str">
        <f t="shared" si="23"/>
        <v/>
      </c>
      <c r="AH116" s="316" t="s">
        <v>68</v>
      </c>
      <c r="AI116" s="317" t="str">
        <f t="shared" si="21"/>
        <v/>
      </c>
    </row>
    <row r="117" spans="1:35" ht="17.25" customHeight="1" x14ac:dyDescent="0.3">
      <c r="A117" s="24"/>
      <c r="B117" s="302">
        <v>105</v>
      </c>
      <c r="C117" s="303"/>
      <c r="D117" s="303"/>
      <c r="E117" s="304"/>
      <c r="F117" s="304"/>
      <c r="G117" s="304"/>
      <c r="H117" s="304"/>
      <c r="I117" s="304"/>
      <c r="J117" s="304"/>
      <c r="K117" s="304"/>
      <c r="L117" s="304"/>
      <c r="M117" s="304"/>
      <c r="N117" s="304"/>
      <c r="O117" s="305" t="str">
        <f t="shared" si="22"/>
        <v/>
      </c>
      <c r="P117" s="306" t="str">
        <f t="shared" si="12"/>
        <v/>
      </c>
      <c r="Q117" s="307">
        <f t="shared" si="13"/>
        <v>100</v>
      </c>
      <c r="R117" s="308" t="str">
        <f t="shared" si="14"/>
        <v/>
      </c>
      <c r="S117" s="309">
        <v>100</v>
      </c>
      <c r="T117" s="310" t="str">
        <f t="shared" si="15"/>
        <v/>
      </c>
      <c r="U117" s="311">
        <v>0</v>
      </c>
      <c r="V117" s="312" t="str">
        <f t="shared" si="16"/>
        <v/>
      </c>
      <c r="W117" s="313" t="s">
        <v>125</v>
      </c>
      <c r="X117" s="314" t="str">
        <f t="shared" si="17"/>
        <v/>
      </c>
      <c r="Y117" s="313" t="s">
        <v>56</v>
      </c>
      <c r="Z117" s="314" t="str">
        <f>IF(SUM($E117:$N117)&gt;0,$X117*(VLOOKUP($Y117,'Lookup Tables'!$K$4:$L$7,2,FALSE)),"")</f>
        <v/>
      </c>
      <c r="AA117" s="309">
        <v>100</v>
      </c>
      <c r="AB117" s="314" t="str">
        <f t="shared" si="18"/>
        <v/>
      </c>
      <c r="AC117" s="309" t="s">
        <v>62</v>
      </c>
      <c r="AD117" s="314" t="str">
        <f t="shared" si="19"/>
        <v/>
      </c>
      <c r="AE117" s="309" t="s">
        <v>56</v>
      </c>
      <c r="AF117" s="314" t="str">
        <f t="shared" si="20"/>
        <v/>
      </c>
      <c r="AG117" s="315" t="str">
        <f t="shared" si="23"/>
        <v/>
      </c>
      <c r="AH117" s="316" t="s">
        <v>68</v>
      </c>
      <c r="AI117" s="317" t="str">
        <f t="shared" si="21"/>
        <v/>
      </c>
    </row>
    <row r="118" spans="1:35" ht="17.25" customHeight="1" x14ac:dyDescent="0.3">
      <c r="A118" s="24"/>
      <c r="B118" s="302">
        <v>106</v>
      </c>
      <c r="C118" s="303"/>
      <c r="D118" s="303"/>
      <c r="E118" s="304"/>
      <c r="F118" s="304"/>
      <c r="G118" s="304"/>
      <c r="H118" s="304"/>
      <c r="I118" s="304"/>
      <c r="J118" s="304"/>
      <c r="K118" s="304"/>
      <c r="L118" s="304"/>
      <c r="M118" s="304"/>
      <c r="N118" s="304"/>
      <c r="O118" s="305" t="str">
        <f t="shared" si="22"/>
        <v/>
      </c>
      <c r="P118" s="306" t="str">
        <f t="shared" si="12"/>
        <v/>
      </c>
      <c r="Q118" s="307">
        <f t="shared" si="13"/>
        <v>100</v>
      </c>
      <c r="R118" s="308" t="str">
        <f t="shared" si="14"/>
        <v/>
      </c>
      <c r="S118" s="309">
        <v>100</v>
      </c>
      <c r="T118" s="310" t="str">
        <f t="shared" si="15"/>
        <v/>
      </c>
      <c r="U118" s="311">
        <v>0</v>
      </c>
      <c r="V118" s="312" t="str">
        <f t="shared" si="16"/>
        <v/>
      </c>
      <c r="W118" s="313" t="s">
        <v>125</v>
      </c>
      <c r="X118" s="314" t="str">
        <f t="shared" si="17"/>
        <v/>
      </c>
      <c r="Y118" s="313" t="s">
        <v>56</v>
      </c>
      <c r="Z118" s="314" t="str">
        <f>IF(SUM($E118:$N118)&gt;0,$X118*(VLOOKUP($Y118,'Lookup Tables'!$K$4:$L$7,2,FALSE)),"")</f>
        <v/>
      </c>
      <c r="AA118" s="309">
        <v>100</v>
      </c>
      <c r="AB118" s="314" t="str">
        <f t="shared" si="18"/>
        <v/>
      </c>
      <c r="AC118" s="309" t="s">
        <v>62</v>
      </c>
      <c r="AD118" s="314" t="str">
        <f t="shared" si="19"/>
        <v/>
      </c>
      <c r="AE118" s="309" t="s">
        <v>56</v>
      </c>
      <c r="AF118" s="314" t="str">
        <f t="shared" si="20"/>
        <v/>
      </c>
      <c r="AG118" s="315" t="str">
        <f t="shared" si="23"/>
        <v/>
      </c>
      <c r="AH118" s="316" t="s">
        <v>68</v>
      </c>
      <c r="AI118" s="317" t="str">
        <f t="shared" si="21"/>
        <v/>
      </c>
    </row>
    <row r="119" spans="1:35" ht="17.25" customHeight="1" x14ac:dyDescent="0.3">
      <c r="A119" s="24"/>
      <c r="B119" s="302">
        <v>107</v>
      </c>
      <c r="C119" s="303"/>
      <c r="D119" s="303"/>
      <c r="E119" s="304"/>
      <c r="F119" s="304"/>
      <c r="G119" s="304"/>
      <c r="H119" s="304"/>
      <c r="I119" s="304"/>
      <c r="J119" s="304"/>
      <c r="K119" s="304"/>
      <c r="L119" s="304"/>
      <c r="M119" s="304"/>
      <c r="N119" s="304"/>
      <c r="O119" s="305" t="str">
        <f t="shared" si="22"/>
        <v/>
      </c>
      <c r="P119" s="306" t="str">
        <f t="shared" si="12"/>
        <v/>
      </c>
      <c r="Q119" s="307">
        <f t="shared" si="13"/>
        <v>100</v>
      </c>
      <c r="R119" s="308" t="str">
        <f t="shared" si="14"/>
        <v/>
      </c>
      <c r="S119" s="309">
        <v>100</v>
      </c>
      <c r="T119" s="310" t="str">
        <f t="shared" si="15"/>
        <v/>
      </c>
      <c r="U119" s="311">
        <v>0</v>
      </c>
      <c r="V119" s="312" t="str">
        <f t="shared" si="16"/>
        <v/>
      </c>
      <c r="W119" s="313" t="s">
        <v>125</v>
      </c>
      <c r="X119" s="314" t="str">
        <f t="shared" si="17"/>
        <v/>
      </c>
      <c r="Y119" s="313" t="s">
        <v>56</v>
      </c>
      <c r="Z119" s="314" t="str">
        <f>IF(SUM($E119:$N119)&gt;0,$X119*(VLOOKUP($Y119,'Lookup Tables'!$K$4:$L$7,2,FALSE)),"")</f>
        <v/>
      </c>
      <c r="AA119" s="309">
        <v>100</v>
      </c>
      <c r="AB119" s="314" t="str">
        <f t="shared" si="18"/>
        <v/>
      </c>
      <c r="AC119" s="309" t="s">
        <v>62</v>
      </c>
      <c r="AD119" s="314" t="str">
        <f t="shared" si="19"/>
        <v/>
      </c>
      <c r="AE119" s="309" t="s">
        <v>56</v>
      </c>
      <c r="AF119" s="314" t="str">
        <f t="shared" si="20"/>
        <v/>
      </c>
      <c r="AG119" s="315" t="str">
        <f t="shared" si="23"/>
        <v/>
      </c>
      <c r="AH119" s="316" t="s">
        <v>68</v>
      </c>
      <c r="AI119" s="317" t="str">
        <f t="shared" si="21"/>
        <v/>
      </c>
    </row>
    <row r="120" spans="1:35" ht="17.25" customHeight="1" x14ac:dyDescent="0.3">
      <c r="A120" s="24"/>
      <c r="B120" s="302">
        <v>108</v>
      </c>
      <c r="C120" s="303"/>
      <c r="D120" s="303"/>
      <c r="E120" s="304"/>
      <c r="F120" s="304"/>
      <c r="G120" s="304"/>
      <c r="H120" s="304"/>
      <c r="I120" s="304"/>
      <c r="J120" s="304"/>
      <c r="K120" s="304"/>
      <c r="L120" s="304"/>
      <c r="M120" s="304"/>
      <c r="N120" s="304"/>
      <c r="O120" s="305" t="str">
        <f t="shared" si="22"/>
        <v/>
      </c>
      <c r="P120" s="306" t="str">
        <f t="shared" si="12"/>
        <v/>
      </c>
      <c r="Q120" s="307">
        <f t="shared" si="13"/>
        <v>100</v>
      </c>
      <c r="R120" s="308" t="str">
        <f t="shared" si="14"/>
        <v/>
      </c>
      <c r="S120" s="309">
        <v>100</v>
      </c>
      <c r="T120" s="310" t="str">
        <f t="shared" si="15"/>
        <v/>
      </c>
      <c r="U120" s="311">
        <v>0</v>
      </c>
      <c r="V120" s="312" t="str">
        <f t="shared" si="16"/>
        <v/>
      </c>
      <c r="W120" s="313" t="s">
        <v>125</v>
      </c>
      <c r="X120" s="314" t="str">
        <f t="shared" si="17"/>
        <v/>
      </c>
      <c r="Y120" s="313" t="s">
        <v>56</v>
      </c>
      <c r="Z120" s="314" t="str">
        <f>IF(SUM($E120:$N120)&gt;0,$X120*(VLOOKUP($Y120,'Lookup Tables'!$K$4:$L$7,2,FALSE)),"")</f>
        <v/>
      </c>
      <c r="AA120" s="309">
        <v>100</v>
      </c>
      <c r="AB120" s="314" t="str">
        <f t="shared" si="18"/>
        <v/>
      </c>
      <c r="AC120" s="309" t="s">
        <v>62</v>
      </c>
      <c r="AD120" s="314" t="str">
        <f t="shared" si="19"/>
        <v/>
      </c>
      <c r="AE120" s="309" t="s">
        <v>56</v>
      </c>
      <c r="AF120" s="314" t="str">
        <f t="shared" si="20"/>
        <v/>
      </c>
      <c r="AG120" s="315" t="str">
        <f t="shared" si="23"/>
        <v/>
      </c>
      <c r="AH120" s="316" t="s">
        <v>68</v>
      </c>
      <c r="AI120" s="317" t="str">
        <f t="shared" si="21"/>
        <v/>
      </c>
    </row>
    <row r="121" spans="1:35" ht="17.25" customHeight="1" x14ac:dyDescent="0.3">
      <c r="A121" s="24"/>
      <c r="B121" s="302">
        <v>109</v>
      </c>
      <c r="C121" s="303"/>
      <c r="D121" s="303"/>
      <c r="E121" s="304"/>
      <c r="F121" s="304"/>
      <c r="G121" s="304"/>
      <c r="H121" s="304"/>
      <c r="I121" s="304"/>
      <c r="J121" s="304"/>
      <c r="K121" s="304"/>
      <c r="L121" s="304"/>
      <c r="M121" s="304"/>
      <c r="N121" s="304"/>
      <c r="O121" s="305" t="str">
        <f t="shared" si="22"/>
        <v/>
      </c>
      <c r="P121" s="306" t="str">
        <f t="shared" si="12"/>
        <v/>
      </c>
      <c r="Q121" s="307">
        <f t="shared" si="13"/>
        <v>100</v>
      </c>
      <c r="R121" s="308" t="str">
        <f t="shared" si="14"/>
        <v/>
      </c>
      <c r="S121" s="309">
        <v>100</v>
      </c>
      <c r="T121" s="310" t="str">
        <f t="shared" si="15"/>
        <v/>
      </c>
      <c r="U121" s="311">
        <v>0</v>
      </c>
      <c r="V121" s="312" t="str">
        <f t="shared" si="16"/>
        <v/>
      </c>
      <c r="W121" s="313" t="s">
        <v>125</v>
      </c>
      <c r="X121" s="314" t="str">
        <f t="shared" si="17"/>
        <v/>
      </c>
      <c r="Y121" s="313" t="s">
        <v>56</v>
      </c>
      <c r="Z121" s="314" t="str">
        <f>IF(SUM($E121:$N121)&gt;0,$X121*(VLOOKUP($Y121,'Lookup Tables'!$K$4:$L$7,2,FALSE)),"")</f>
        <v/>
      </c>
      <c r="AA121" s="309">
        <v>100</v>
      </c>
      <c r="AB121" s="314" t="str">
        <f t="shared" si="18"/>
        <v/>
      </c>
      <c r="AC121" s="309" t="s">
        <v>62</v>
      </c>
      <c r="AD121" s="314" t="str">
        <f t="shared" si="19"/>
        <v/>
      </c>
      <c r="AE121" s="309" t="s">
        <v>56</v>
      </c>
      <c r="AF121" s="314" t="str">
        <f t="shared" si="20"/>
        <v/>
      </c>
      <c r="AG121" s="315" t="str">
        <f t="shared" si="23"/>
        <v/>
      </c>
      <c r="AH121" s="316" t="s">
        <v>68</v>
      </c>
      <c r="AI121" s="317" t="str">
        <f t="shared" si="21"/>
        <v/>
      </c>
    </row>
    <row r="122" spans="1:35" ht="17.25" customHeight="1" x14ac:dyDescent="0.3">
      <c r="A122" s="24"/>
      <c r="B122" s="302">
        <v>110</v>
      </c>
      <c r="C122" s="303"/>
      <c r="D122" s="303"/>
      <c r="E122" s="304"/>
      <c r="F122" s="304"/>
      <c r="G122" s="304"/>
      <c r="H122" s="304"/>
      <c r="I122" s="304"/>
      <c r="J122" s="304"/>
      <c r="K122" s="304"/>
      <c r="L122" s="304"/>
      <c r="M122" s="304"/>
      <c r="N122" s="304"/>
      <c r="O122" s="305" t="str">
        <f t="shared" si="22"/>
        <v/>
      </c>
      <c r="P122" s="306" t="str">
        <f t="shared" si="12"/>
        <v/>
      </c>
      <c r="Q122" s="307">
        <f t="shared" si="13"/>
        <v>100</v>
      </c>
      <c r="R122" s="308" t="str">
        <f t="shared" si="14"/>
        <v/>
      </c>
      <c r="S122" s="309">
        <v>100</v>
      </c>
      <c r="T122" s="310" t="str">
        <f t="shared" si="15"/>
        <v/>
      </c>
      <c r="U122" s="311">
        <v>0</v>
      </c>
      <c r="V122" s="312" t="str">
        <f t="shared" si="16"/>
        <v/>
      </c>
      <c r="W122" s="313" t="s">
        <v>125</v>
      </c>
      <c r="X122" s="314" t="str">
        <f t="shared" si="17"/>
        <v/>
      </c>
      <c r="Y122" s="313" t="s">
        <v>56</v>
      </c>
      <c r="Z122" s="314" t="str">
        <f>IF(SUM($E122:$N122)&gt;0,$X122*(VLOOKUP($Y122,'Lookup Tables'!$K$4:$L$7,2,FALSE)),"")</f>
        <v/>
      </c>
      <c r="AA122" s="309">
        <v>100</v>
      </c>
      <c r="AB122" s="314" t="str">
        <f t="shared" si="18"/>
        <v/>
      </c>
      <c r="AC122" s="309" t="s">
        <v>62</v>
      </c>
      <c r="AD122" s="314" t="str">
        <f t="shared" si="19"/>
        <v/>
      </c>
      <c r="AE122" s="309" t="s">
        <v>56</v>
      </c>
      <c r="AF122" s="314" t="str">
        <f t="shared" si="20"/>
        <v/>
      </c>
      <c r="AG122" s="315" t="str">
        <f t="shared" si="23"/>
        <v/>
      </c>
      <c r="AH122" s="316" t="s">
        <v>68</v>
      </c>
      <c r="AI122" s="317" t="str">
        <f t="shared" si="21"/>
        <v/>
      </c>
    </row>
    <row r="123" spans="1:35" ht="17.25" customHeight="1" x14ac:dyDescent="0.3">
      <c r="A123" s="24"/>
      <c r="B123" s="302">
        <v>111</v>
      </c>
      <c r="C123" s="303"/>
      <c r="D123" s="303"/>
      <c r="E123" s="304"/>
      <c r="F123" s="304"/>
      <c r="G123" s="304"/>
      <c r="H123" s="304"/>
      <c r="I123" s="304"/>
      <c r="J123" s="304"/>
      <c r="K123" s="304"/>
      <c r="L123" s="304"/>
      <c r="M123" s="304"/>
      <c r="N123" s="304"/>
      <c r="O123" s="305" t="str">
        <f t="shared" si="22"/>
        <v/>
      </c>
      <c r="P123" s="306" t="str">
        <f t="shared" si="12"/>
        <v/>
      </c>
      <c r="Q123" s="307">
        <f t="shared" si="13"/>
        <v>100</v>
      </c>
      <c r="R123" s="308" t="str">
        <f t="shared" si="14"/>
        <v/>
      </c>
      <c r="S123" s="309">
        <v>100</v>
      </c>
      <c r="T123" s="310" t="str">
        <f t="shared" si="15"/>
        <v/>
      </c>
      <c r="U123" s="311">
        <v>0</v>
      </c>
      <c r="V123" s="312" t="str">
        <f t="shared" si="16"/>
        <v/>
      </c>
      <c r="W123" s="313" t="s">
        <v>125</v>
      </c>
      <c r="X123" s="314" t="str">
        <f t="shared" si="17"/>
        <v/>
      </c>
      <c r="Y123" s="313" t="s">
        <v>56</v>
      </c>
      <c r="Z123" s="314" t="str">
        <f>IF(SUM($E123:$N123)&gt;0,$X123*(VLOOKUP($Y123,'Lookup Tables'!$K$4:$L$7,2,FALSE)),"")</f>
        <v/>
      </c>
      <c r="AA123" s="309">
        <v>100</v>
      </c>
      <c r="AB123" s="314" t="str">
        <f t="shared" si="18"/>
        <v/>
      </c>
      <c r="AC123" s="309" t="s">
        <v>62</v>
      </c>
      <c r="AD123" s="314" t="str">
        <f t="shared" si="19"/>
        <v/>
      </c>
      <c r="AE123" s="309" t="s">
        <v>56</v>
      </c>
      <c r="AF123" s="314" t="str">
        <f t="shared" si="20"/>
        <v/>
      </c>
      <c r="AG123" s="315" t="str">
        <f t="shared" si="23"/>
        <v/>
      </c>
      <c r="AH123" s="316" t="s">
        <v>68</v>
      </c>
      <c r="AI123" s="317" t="str">
        <f t="shared" si="21"/>
        <v/>
      </c>
    </row>
    <row r="124" spans="1:35" ht="17.25" customHeight="1" x14ac:dyDescent="0.3">
      <c r="A124" s="24"/>
      <c r="B124" s="302">
        <v>112</v>
      </c>
      <c r="C124" s="303"/>
      <c r="D124" s="303"/>
      <c r="E124" s="304"/>
      <c r="F124" s="304"/>
      <c r="G124" s="304"/>
      <c r="H124" s="304"/>
      <c r="I124" s="304"/>
      <c r="J124" s="304"/>
      <c r="K124" s="304"/>
      <c r="L124" s="304"/>
      <c r="M124" s="304"/>
      <c r="N124" s="304"/>
      <c r="O124" s="305" t="str">
        <f t="shared" si="22"/>
        <v/>
      </c>
      <c r="P124" s="306" t="str">
        <f t="shared" si="12"/>
        <v/>
      </c>
      <c r="Q124" s="307">
        <f t="shared" si="13"/>
        <v>100</v>
      </c>
      <c r="R124" s="308" t="str">
        <f t="shared" si="14"/>
        <v/>
      </c>
      <c r="S124" s="309">
        <v>100</v>
      </c>
      <c r="T124" s="310" t="str">
        <f t="shared" si="15"/>
        <v/>
      </c>
      <c r="U124" s="311">
        <v>0</v>
      </c>
      <c r="V124" s="312" t="str">
        <f t="shared" si="16"/>
        <v/>
      </c>
      <c r="W124" s="313" t="s">
        <v>125</v>
      </c>
      <c r="X124" s="314" t="str">
        <f t="shared" si="17"/>
        <v/>
      </c>
      <c r="Y124" s="313" t="s">
        <v>56</v>
      </c>
      <c r="Z124" s="314" t="str">
        <f>IF(SUM($E124:$N124)&gt;0,$X124*(VLOOKUP($Y124,'Lookup Tables'!$K$4:$L$7,2,FALSE)),"")</f>
        <v/>
      </c>
      <c r="AA124" s="309">
        <v>100</v>
      </c>
      <c r="AB124" s="314" t="str">
        <f t="shared" si="18"/>
        <v/>
      </c>
      <c r="AC124" s="309" t="s">
        <v>62</v>
      </c>
      <c r="AD124" s="314" t="str">
        <f t="shared" si="19"/>
        <v/>
      </c>
      <c r="AE124" s="309" t="s">
        <v>56</v>
      </c>
      <c r="AF124" s="314" t="str">
        <f t="shared" si="20"/>
        <v/>
      </c>
      <c r="AG124" s="315" t="str">
        <f t="shared" si="23"/>
        <v/>
      </c>
      <c r="AH124" s="316" t="s">
        <v>68</v>
      </c>
      <c r="AI124" s="317" t="str">
        <f t="shared" si="21"/>
        <v/>
      </c>
    </row>
    <row r="125" spans="1:35" ht="17.25" customHeight="1" x14ac:dyDescent="0.3">
      <c r="A125" s="24"/>
      <c r="B125" s="302">
        <v>113</v>
      </c>
      <c r="C125" s="303"/>
      <c r="D125" s="303"/>
      <c r="E125" s="304"/>
      <c r="F125" s="304"/>
      <c r="G125" s="304"/>
      <c r="H125" s="304"/>
      <c r="I125" s="304"/>
      <c r="J125" s="304"/>
      <c r="K125" s="304"/>
      <c r="L125" s="304"/>
      <c r="M125" s="304"/>
      <c r="N125" s="304"/>
      <c r="O125" s="305" t="str">
        <f t="shared" si="22"/>
        <v/>
      </c>
      <c r="P125" s="306" t="str">
        <f t="shared" si="12"/>
        <v/>
      </c>
      <c r="Q125" s="307">
        <f t="shared" si="13"/>
        <v>100</v>
      </c>
      <c r="R125" s="308" t="str">
        <f t="shared" si="14"/>
        <v/>
      </c>
      <c r="S125" s="309">
        <v>100</v>
      </c>
      <c r="T125" s="310" t="str">
        <f t="shared" si="15"/>
        <v/>
      </c>
      <c r="U125" s="311">
        <v>0</v>
      </c>
      <c r="V125" s="312" t="str">
        <f t="shared" si="16"/>
        <v/>
      </c>
      <c r="W125" s="313" t="s">
        <v>125</v>
      </c>
      <c r="X125" s="314" t="str">
        <f t="shared" si="17"/>
        <v/>
      </c>
      <c r="Y125" s="313" t="s">
        <v>56</v>
      </c>
      <c r="Z125" s="314" t="str">
        <f>IF(SUM($E125:$N125)&gt;0,$X125*(VLOOKUP($Y125,'Lookup Tables'!$K$4:$L$7,2,FALSE)),"")</f>
        <v/>
      </c>
      <c r="AA125" s="309">
        <v>100</v>
      </c>
      <c r="AB125" s="314" t="str">
        <f t="shared" si="18"/>
        <v/>
      </c>
      <c r="AC125" s="309" t="s">
        <v>62</v>
      </c>
      <c r="AD125" s="314" t="str">
        <f t="shared" si="19"/>
        <v/>
      </c>
      <c r="AE125" s="309" t="s">
        <v>56</v>
      </c>
      <c r="AF125" s="314" t="str">
        <f t="shared" si="20"/>
        <v/>
      </c>
      <c r="AG125" s="315" t="str">
        <f t="shared" si="23"/>
        <v/>
      </c>
      <c r="AH125" s="316" t="s">
        <v>68</v>
      </c>
      <c r="AI125" s="317" t="str">
        <f t="shared" si="21"/>
        <v/>
      </c>
    </row>
    <row r="126" spans="1:35" ht="17.25" customHeight="1" x14ac:dyDescent="0.3">
      <c r="A126" s="24"/>
      <c r="B126" s="302">
        <v>114</v>
      </c>
      <c r="C126" s="303"/>
      <c r="D126" s="303"/>
      <c r="E126" s="304"/>
      <c r="F126" s="304"/>
      <c r="G126" s="304"/>
      <c r="H126" s="304"/>
      <c r="I126" s="304"/>
      <c r="J126" s="304"/>
      <c r="K126" s="304"/>
      <c r="L126" s="304"/>
      <c r="M126" s="304"/>
      <c r="N126" s="304"/>
      <c r="O126" s="305" t="str">
        <f t="shared" si="22"/>
        <v/>
      </c>
      <c r="P126" s="306" t="str">
        <f t="shared" si="12"/>
        <v/>
      </c>
      <c r="Q126" s="307">
        <f t="shared" si="13"/>
        <v>100</v>
      </c>
      <c r="R126" s="308" t="str">
        <f t="shared" si="14"/>
        <v/>
      </c>
      <c r="S126" s="309">
        <v>100</v>
      </c>
      <c r="T126" s="310" t="str">
        <f t="shared" si="15"/>
        <v/>
      </c>
      <c r="U126" s="311">
        <v>0</v>
      </c>
      <c r="V126" s="312" t="str">
        <f t="shared" si="16"/>
        <v/>
      </c>
      <c r="W126" s="313" t="s">
        <v>125</v>
      </c>
      <c r="X126" s="314" t="str">
        <f t="shared" si="17"/>
        <v/>
      </c>
      <c r="Y126" s="313" t="s">
        <v>56</v>
      </c>
      <c r="Z126" s="314" t="str">
        <f>IF(SUM($E126:$N126)&gt;0,$X126*(VLOOKUP($Y126,'Lookup Tables'!$K$4:$L$7,2,FALSE)),"")</f>
        <v/>
      </c>
      <c r="AA126" s="309">
        <v>100</v>
      </c>
      <c r="AB126" s="314" t="str">
        <f t="shared" si="18"/>
        <v/>
      </c>
      <c r="AC126" s="309" t="s">
        <v>62</v>
      </c>
      <c r="AD126" s="314" t="str">
        <f t="shared" si="19"/>
        <v/>
      </c>
      <c r="AE126" s="309" t="s">
        <v>56</v>
      </c>
      <c r="AF126" s="314" t="str">
        <f t="shared" si="20"/>
        <v/>
      </c>
      <c r="AG126" s="315" t="str">
        <f t="shared" si="23"/>
        <v/>
      </c>
      <c r="AH126" s="316" t="s">
        <v>68</v>
      </c>
      <c r="AI126" s="317" t="str">
        <f t="shared" si="21"/>
        <v/>
      </c>
    </row>
    <row r="127" spans="1:35" ht="17.25" customHeight="1" x14ac:dyDescent="0.3">
      <c r="A127" s="24"/>
      <c r="B127" s="302">
        <v>115</v>
      </c>
      <c r="C127" s="303"/>
      <c r="D127" s="303"/>
      <c r="E127" s="304"/>
      <c r="F127" s="304"/>
      <c r="G127" s="304"/>
      <c r="H127" s="304"/>
      <c r="I127" s="304"/>
      <c r="J127" s="304"/>
      <c r="K127" s="304"/>
      <c r="L127" s="304"/>
      <c r="M127" s="304"/>
      <c r="N127" s="304"/>
      <c r="O127" s="305" t="str">
        <f t="shared" si="22"/>
        <v/>
      </c>
      <c r="P127" s="306" t="str">
        <f t="shared" si="12"/>
        <v/>
      </c>
      <c r="Q127" s="307">
        <f t="shared" si="13"/>
        <v>100</v>
      </c>
      <c r="R127" s="308" t="str">
        <f t="shared" si="14"/>
        <v/>
      </c>
      <c r="S127" s="309">
        <v>100</v>
      </c>
      <c r="T127" s="310" t="str">
        <f t="shared" si="15"/>
        <v/>
      </c>
      <c r="U127" s="311">
        <v>0</v>
      </c>
      <c r="V127" s="312" t="str">
        <f t="shared" si="16"/>
        <v/>
      </c>
      <c r="W127" s="313" t="s">
        <v>125</v>
      </c>
      <c r="X127" s="314" t="str">
        <f t="shared" si="17"/>
        <v/>
      </c>
      <c r="Y127" s="313" t="s">
        <v>56</v>
      </c>
      <c r="Z127" s="314" t="str">
        <f>IF(SUM($E127:$N127)&gt;0,$X127*(VLOOKUP($Y127,'Lookup Tables'!$K$4:$L$7,2,FALSE)),"")</f>
        <v/>
      </c>
      <c r="AA127" s="309">
        <v>100</v>
      </c>
      <c r="AB127" s="314" t="str">
        <f t="shared" si="18"/>
        <v/>
      </c>
      <c r="AC127" s="309" t="s">
        <v>62</v>
      </c>
      <c r="AD127" s="314" t="str">
        <f t="shared" si="19"/>
        <v/>
      </c>
      <c r="AE127" s="309" t="s">
        <v>56</v>
      </c>
      <c r="AF127" s="314" t="str">
        <f t="shared" si="20"/>
        <v/>
      </c>
      <c r="AG127" s="315" t="str">
        <f t="shared" si="23"/>
        <v/>
      </c>
      <c r="AH127" s="316" t="s">
        <v>68</v>
      </c>
      <c r="AI127" s="317" t="str">
        <f t="shared" si="21"/>
        <v/>
      </c>
    </row>
    <row r="128" spans="1:35" ht="17.25" customHeight="1" x14ac:dyDescent="0.3">
      <c r="A128" s="24"/>
      <c r="B128" s="302">
        <v>116</v>
      </c>
      <c r="C128" s="303"/>
      <c r="D128" s="303"/>
      <c r="E128" s="304"/>
      <c r="F128" s="304"/>
      <c r="G128" s="304"/>
      <c r="H128" s="304"/>
      <c r="I128" s="304"/>
      <c r="J128" s="304"/>
      <c r="K128" s="304"/>
      <c r="L128" s="304"/>
      <c r="M128" s="304"/>
      <c r="N128" s="304"/>
      <c r="O128" s="305" t="str">
        <f t="shared" si="22"/>
        <v/>
      </c>
      <c r="P128" s="306" t="str">
        <f t="shared" si="12"/>
        <v/>
      </c>
      <c r="Q128" s="307">
        <f t="shared" si="13"/>
        <v>100</v>
      </c>
      <c r="R128" s="308" t="str">
        <f t="shared" si="14"/>
        <v/>
      </c>
      <c r="S128" s="309">
        <v>100</v>
      </c>
      <c r="T128" s="310" t="str">
        <f t="shared" si="15"/>
        <v/>
      </c>
      <c r="U128" s="311">
        <v>0</v>
      </c>
      <c r="V128" s="312" t="str">
        <f t="shared" si="16"/>
        <v/>
      </c>
      <c r="W128" s="313" t="s">
        <v>125</v>
      </c>
      <c r="X128" s="314" t="str">
        <f t="shared" si="17"/>
        <v/>
      </c>
      <c r="Y128" s="313" t="s">
        <v>56</v>
      </c>
      <c r="Z128" s="314" t="str">
        <f>IF(SUM($E128:$N128)&gt;0,$X128*(VLOOKUP($Y128,'Lookup Tables'!$K$4:$L$7,2,FALSE)),"")</f>
        <v/>
      </c>
      <c r="AA128" s="309">
        <v>100</v>
      </c>
      <c r="AB128" s="314" t="str">
        <f t="shared" si="18"/>
        <v/>
      </c>
      <c r="AC128" s="309" t="s">
        <v>62</v>
      </c>
      <c r="AD128" s="314" t="str">
        <f t="shared" si="19"/>
        <v/>
      </c>
      <c r="AE128" s="309" t="s">
        <v>56</v>
      </c>
      <c r="AF128" s="314" t="str">
        <f t="shared" si="20"/>
        <v/>
      </c>
      <c r="AG128" s="315" t="str">
        <f t="shared" si="23"/>
        <v/>
      </c>
      <c r="AH128" s="316" t="s">
        <v>68</v>
      </c>
      <c r="AI128" s="317" t="str">
        <f t="shared" si="21"/>
        <v/>
      </c>
    </row>
    <row r="129" spans="1:35" ht="17.25" customHeight="1" x14ac:dyDescent="0.3">
      <c r="A129" s="24"/>
      <c r="B129" s="302">
        <v>117</v>
      </c>
      <c r="C129" s="303"/>
      <c r="D129" s="303"/>
      <c r="E129" s="304"/>
      <c r="F129" s="304"/>
      <c r="G129" s="304"/>
      <c r="H129" s="304"/>
      <c r="I129" s="304"/>
      <c r="J129" s="304"/>
      <c r="K129" s="304"/>
      <c r="L129" s="304"/>
      <c r="M129" s="304"/>
      <c r="N129" s="304"/>
      <c r="O129" s="305" t="str">
        <f t="shared" si="22"/>
        <v/>
      </c>
      <c r="P129" s="306" t="str">
        <f t="shared" si="12"/>
        <v/>
      </c>
      <c r="Q129" s="307">
        <f t="shared" si="13"/>
        <v>100</v>
      </c>
      <c r="R129" s="308" t="str">
        <f t="shared" si="14"/>
        <v/>
      </c>
      <c r="S129" s="309">
        <v>100</v>
      </c>
      <c r="T129" s="310" t="str">
        <f t="shared" si="15"/>
        <v/>
      </c>
      <c r="U129" s="311">
        <v>0</v>
      </c>
      <c r="V129" s="312" t="str">
        <f t="shared" si="16"/>
        <v/>
      </c>
      <c r="W129" s="313" t="s">
        <v>125</v>
      </c>
      <c r="X129" s="314" t="str">
        <f t="shared" si="17"/>
        <v/>
      </c>
      <c r="Y129" s="313" t="s">
        <v>56</v>
      </c>
      <c r="Z129" s="314" t="str">
        <f>IF(SUM($E129:$N129)&gt;0,$X129*(VLOOKUP($Y129,'Lookup Tables'!$K$4:$L$7,2,FALSE)),"")</f>
        <v/>
      </c>
      <c r="AA129" s="309">
        <v>100</v>
      </c>
      <c r="AB129" s="314" t="str">
        <f t="shared" si="18"/>
        <v/>
      </c>
      <c r="AC129" s="309" t="s">
        <v>62</v>
      </c>
      <c r="AD129" s="314" t="str">
        <f t="shared" si="19"/>
        <v/>
      </c>
      <c r="AE129" s="309" t="s">
        <v>56</v>
      </c>
      <c r="AF129" s="314" t="str">
        <f t="shared" si="20"/>
        <v/>
      </c>
      <c r="AG129" s="315" t="str">
        <f t="shared" si="23"/>
        <v/>
      </c>
      <c r="AH129" s="316" t="s">
        <v>68</v>
      </c>
      <c r="AI129" s="317" t="str">
        <f t="shared" si="21"/>
        <v/>
      </c>
    </row>
    <row r="130" spans="1:35" ht="17.25" customHeight="1" x14ac:dyDescent="0.3">
      <c r="A130" s="24"/>
      <c r="B130" s="302">
        <v>118</v>
      </c>
      <c r="C130" s="303"/>
      <c r="D130" s="303"/>
      <c r="E130" s="304"/>
      <c r="F130" s="304"/>
      <c r="G130" s="304"/>
      <c r="H130" s="304"/>
      <c r="I130" s="304"/>
      <c r="J130" s="304"/>
      <c r="K130" s="304"/>
      <c r="L130" s="304"/>
      <c r="M130" s="304"/>
      <c r="N130" s="304"/>
      <c r="O130" s="305" t="str">
        <f t="shared" si="22"/>
        <v/>
      </c>
      <c r="P130" s="306" t="str">
        <f t="shared" si="12"/>
        <v/>
      </c>
      <c r="Q130" s="307">
        <f t="shared" si="13"/>
        <v>100</v>
      </c>
      <c r="R130" s="308" t="str">
        <f t="shared" si="14"/>
        <v/>
      </c>
      <c r="S130" s="309">
        <v>100</v>
      </c>
      <c r="T130" s="310" t="str">
        <f t="shared" si="15"/>
        <v/>
      </c>
      <c r="U130" s="311">
        <v>0</v>
      </c>
      <c r="V130" s="312" t="str">
        <f t="shared" si="16"/>
        <v/>
      </c>
      <c r="W130" s="313" t="s">
        <v>125</v>
      </c>
      <c r="X130" s="314" t="str">
        <f t="shared" si="17"/>
        <v/>
      </c>
      <c r="Y130" s="313" t="s">
        <v>56</v>
      </c>
      <c r="Z130" s="314" t="str">
        <f>IF(SUM($E130:$N130)&gt;0,$X130*(VLOOKUP($Y130,'Lookup Tables'!$K$4:$L$7,2,FALSE)),"")</f>
        <v/>
      </c>
      <c r="AA130" s="309">
        <v>100</v>
      </c>
      <c r="AB130" s="314" t="str">
        <f t="shared" si="18"/>
        <v/>
      </c>
      <c r="AC130" s="309" t="s">
        <v>62</v>
      </c>
      <c r="AD130" s="314" t="str">
        <f t="shared" si="19"/>
        <v/>
      </c>
      <c r="AE130" s="309" t="s">
        <v>56</v>
      </c>
      <c r="AF130" s="314" t="str">
        <f t="shared" si="20"/>
        <v/>
      </c>
      <c r="AG130" s="315" t="str">
        <f t="shared" si="23"/>
        <v/>
      </c>
      <c r="AH130" s="316" t="s">
        <v>68</v>
      </c>
      <c r="AI130" s="317" t="str">
        <f t="shared" si="21"/>
        <v/>
      </c>
    </row>
    <row r="131" spans="1:35" ht="17.25" customHeight="1" x14ac:dyDescent="0.3">
      <c r="A131" s="24"/>
      <c r="B131" s="302">
        <v>119</v>
      </c>
      <c r="C131" s="303"/>
      <c r="D131" s="303"/>
      <c r="E131" s="304"/>
      <c r="F131" s="304"/>
      <c r="G131" s="304"/>
      <c r="H131" s="304"/>
      <c r="I131" s="304"/>
      <c r="J131" s="304"/>
      <c r="K131" s="304"/>
      <c r="L131" s="304"/>
      <c r="M131" s="304"/>
      <c r="N131" s="304"/>
      <c r="O131" s="305" t="str">
        <f t="shared" si="22"/>
        <v/>
      </c>
      <c r="P131" s="306" t="str">
        <f t="shared" si="12"/>
        <v/>
      </c>
      <c r="Q131" s="307">
        <f t="shared" si="13"/>
        <v>100</v>
      </c>
      <c r="R131" s="308" t="str">
        <f t="shared" si="14"/>
        <v/>
      </c>
      <c r="S131" s="309">
        <v>100</v>
      </c>
      <c r="T131" s="310" t="str">
        <f t="shared" si="15"/>
        <v/>
      </c>
      <c r="U131" s="311">
        <v>0</v>
      </c>
      <c r="V131" s="312" t="str">
        <f t="shared" si="16"/>
        <v/>
      </c>
      <c r="W131" s="313" t="s">
        <v>125</v>
      </c>
      <c r="X131" s="314" t="str">
        <f t="shared" si="17"/>
        <v/>
      </c>
      <c r="Y131" s="313" t="s">
        <v>56</v>
      </c>
      <c r="Z131" s="314" t="str">
        <f>IF(SUM($E131:$N131)&gt;0,$X131*(VLOOKUP($Y131,'Lookup Tables'!$K$4:$L$7,2,FALSE)),"")</f>
        <v/>
      </c>
      <c r="AA131" s="309">
        <v>100</v>
      </c>
      <c r="AB131" s="314" t="str">
        <f t="shared" si="18"/>
        <v/>
      </c>
      <c r="AC131" s="309" t="s">
        <v>62</v>
      </c>
      <c r="AD131" s="314" t="str">
        <f t="shared" si="19"/>
        <v/>
      </c>
      <c r="AE131" s="309" t="s">
        <v>56</v>
      </c>
      <c r="AF131" s="314" t="str">
        <f t="shared" si="20"/>
        <v/>
      </c>
      <c r="AG131" s="315" t="str">
        <f t="shared" si="23"/>
        <v/>
      </c>
      <c r="AH131" s="316" t="s">
        <v>68</v>
      </c>
      <c r="AI131" s="317" t="str">
        <f t="shared" si="21"/>
        <v/>
      </c>
    </row>
    <row r="132" spans="1:35" ht="17.25" customHeight="1" x14ac:dyDescent="0.3">
      <c r="A132" s="24"/>
      <c r="B132" s="302">
        <v>120</v>
      </c>
      <c r="C132" s="303"/>
      <c r="D132" s="303"/>
      <c r="E132" s="304"/>
      <c r="F132" s="304"/>
      <c r="G132" s="304"/>
      <c r="H132" s="304"/>
      <c r="I132" s="304"/>
      <c r="J132" s="304"/>
      <c r="K132" s="304"/>
      <c r="L132" s="304"/>
      <c r="M132" s="304"/>
      <c r="N132" s="304"/>
      <c r="O132" s="305" t="str">
        <f t="shared" si="22"/>
        <v/>
      </c>
      <c r="P132" s="306" t="str">
        <f t="shared" si="12"/>
        <v/>
      </c>
      <c r="Q132" s="307">
        <f t="shared" si="13"/>
        <v>100</v>
      </c>
      <c r="R132" s="308" t="str">
        <f t="shared" si="14"/>
        <v/>
      </c>
      <c r="S132" s="309">
        <v>100</v>
      </c>
      <c r="T132" s="310" t="str">
        <f t="shared" si="15"/>
        <v/>
      </c>
      <c r="U132" s="311">
        <v>0</v>
      </c>
      <c r="V132" s="312" t="str">
        <f t="shared" si="16"/>
        <v/>
      </c>
      <c r="W132" s="313" t="s">
        <v>125</v>
      </c>
      <c r="X132" s="314" t="str">
        <f t="shared" si="17"/>
        <v/>
      </c>
      <c r="Y132" s="313" t="s">
        <v>56</v>
      </c>
      <c r="Z132" s="314" t="str">
        <f>IF(SUM($E132:$N132)&gt;0,$X132*(VLOOKUP($Y132,'Lookup Tables'!$K$4:$L$7,2,FALSE)),"")</f>
        <v/>
      </c>
      <c r="AA132" s="309">
        <v>100</v>
      </c>
      <c r="AB132" s="314" t="str">
        <f t="shared" si="18"/>
        <v/>
      </c>
      <c r="AC132" s="309" t="s">
        <v>62</v>
      </c>
      <c r="AD132" s="314" t="str">
        <f t="shared" si="19"/>
        <v/>
      </c>
      <c r="AE132" s="309" t="s">
        <v>56</v>
      </c>
      <c r="AF132" s="314" t="str">
        <f t="shared" si="20"/>
        <v/>
      </c>
      <c r="AG132" s="315" t="str">
        <f t="shared" si="23"/>
        <v/>
      </c>
      <c r="AH132" s="316" t="s">
        <v>68</v>
      </c>
      <c r="AI132" s="317" t="str">
        <f t="shared" si="21"/>
        <v/>
      </c>
    </row>
    <row r="133" spans="1:35" ht="17.25" customHeight="1" x14ac:dyDescent="0.3">
      <c r="A133" s="24"/>
      <c r="B133" s="302">
        <v>121</v>
      </c>
      <c r="C133" s="303"/>
      <c r="D133" s="303"/>
      <c r="E133" s="304"/>
      <c r="F133" s="304"/>
      <c r="G133" s="304"/>
      <c r="H133" s="304"/>
      <c r="I133" s="304"/>
      <c r="J133" s="304"/>
      <c r="K133" s="304"/>
      <c r="L133" s="304"/>
      <c r="M133" s="304"/>
      <c r="N133" s="304"/>
      <c r="O133" s="305" t="str">
        <f t="shared" si="22"/>
        <v/>
      </c>
      <c r="P133" s="306" t="str">
        <f t="shared" si="12"/>
        <v/>
      </c>
      <c r="Q133" s="307">
        <f t="shared" si="13"/>
        <v>100</v>
      </c>
      <c r="R133" s="308" t="str">
        <f t="shared" si="14"/>
        <v/>
      </c>
      <c r="S133" s="309">
        <v>100</v>
      </c>
      <c r="T133" s="310" t="str">
        <f t="shared" si="15"/>
        <v/>
      </c>
      <c r="U133" s="311">
        <v>0</v>
      </c>
      <c r="V133" s="312" t="str">
        <f t="shared" si="16"/>
        <v/>
      </c>
      <c r="W133" s="313" t="s">
        <v>125</v>
      </c>
      <c r="X133" s="314" t="str">
        <f t="shared" si="17"/>
        <v/>
      </c>
      <c r="Y133" s="313" t="s">
        <v>56</v>
      </c>
      <c r="Z133" s="314" t="str">
        <f>IF(SUM($E133:$N133)&gt;0,$X133*(VLOOKUP($Y133,'Lookup Tables'!$K$4:$L$7,2,FALSE)),"")</f>
        <v/>
      </c>
      <c r="AA133" s="309">
        <v>100</v>
      </c>
      <c r="AB133" s="314" t="str">
        <f t="shared" si="18"/>
        <v/>
      </c>
      <c r="AC133" s="309" t="s">
        <v>62</v>
      </c>
      <c r="AD133" s="314" t="str">
        <f t="shared" si="19"/>
        <v/>
      </c>
      <c r="AE133" s="309" t="s">
        <v>56</v>
      </c>
      <c r="AF133" s="314" t="str">
        <f t="shared" si="20"/>
        <v/>
      </c>
      <c r="AG133" s="315" t="str">
        <f t="shared" si="23"/>
        <v/>
      </c>
      <c r="AH133" s="316" t="s">
        <v>68</v>
      </c>
      <c r="AI133" s="317" t="str">
        <f t="shared" si="21"/>
        <v/>
      </c>
    </row>
    <row r="134" spans="1:35" ht="17.25" customHeight="1" x14ac:dyDescent="0.3">
      <c r="A134" s="24"/>
      <c r="B134" s="302">
        <v>122</v>
      </c>
      <c r="C134" s="303"/>
      <c r="D134" s="303"/>
      <c r="E134" s="304"/>
      <c r="F134" s="304"/>
      <c r="G134" s="304"/>
      <c r="H134" s="304"/>
      <c r="I134" s="304"/>
      <c r="J134" s="304"/>
      <c r="K134" s="304"/>
      <c r="L134" s="304"/>
      <c r="M134" s="304"/>
      <c r="N134" s="304"/>
      <c r="O134" s="305" t="str">
        <f t="shared" si="22"/>
        <v/>
      </c>
      <c r="P134" s="306" t="str">
        <f t="shared" si="12"/>
        <v/>
      </c>
      <c r="Q134" s="307">
        <f t="shared" si="13"/>
        <v>100</v>
      </c>
      <c r="R134" s="308" t="str">
        <f t="shared" si="14"/>
        <v/>
      </c>
      <c r="S134" s="309">
        <v>100</v>
      </c>
      <c r="T134" s="310" t="str">
        <f t="shared" si="15"/>
        <v/>
      </c>
      <c r="U134" s="311">
        <v>0</v>
      </c>
      <c r="V134" s="312" t="str">
        <f t="shared" si="16"/>
        <v/>
      </c>
      <c r="W134" s="313" t="s">
        <v>125</v>
      </c>
      <c r="X134" s="314" t="str">
        <f t="shared" si="17"/>
        <v/>
      </c>
      <c r="Y134" s="313" t="s">
        <v>56</v>
      </c>
      <c r="Z134" s="314" t="str">
        <f>IF(SUM($E134:$N134)&gt;0,$X134*(VLOOKUP($Y134,'Lookup Tables'!$K$4:$L$7,2,FALSE)),"")</f>
        <v/>
      </c>
      <c r="AA134" s="309">
        <v>100</v>
      </c>
      <c r="AB134" s="314" t="str">
        <f t="shared" si="18"/>
        <v/>
      </c>
      <c r="AC134" s="309" t="s">
        <v>62</v>
      </c>
      <c r="AD134" s="314" t="str">
        <f t="shared" si="19"/>
        <v/>
      </c>
      <c r="AE134" s="309" t="s">
        <v>56</v>
      </c>
      <c r="AF134" s="314" t="str">
        <f t="shared" si="20"/>
        <v/>
      </c>
      <c r="AG134" s="315" t="str">
        <f t="shared" si="23"/>
        <v/>
      </c>
      <c r="AH134" s="316" t="s">
        <v>68</v>
      </c>
      <c r="AI134" s="317" t="str">
        <f t="shared" si="21"/>
        <v/>
      </c>
    </row>
    <row r="135" spans="1:35" ht="17.25" customHeight="1" x14ac:dyDescent="0.3">
      <c r="A135" s="24"/>
      <c r="B135" s="302">
        <v>123</v>
      </c>
      <c r="C135" s="303"/>
      <c r="D135" s="303"/>
      <c r="E135" s="304"/>
      <c r="F135" s="304"/>
      <c r="G135" s="304"/>
      <c r="H135" s="304"/>
      <c r="I135" s="304"/>
      <c r="J135" s="304"/>
      <c r="K135" s="304"/>
      <c r="L135" s="304"/>
      <c r="M135" s="304"/>
      <c r="N135" s="304"/>
      <c r="O135" s="305" t="str">
        <f t="shared" si="22"/>
        <v/>
      </c>
      <c r="P135" s="306" t="str">
        <f t="shared" si="12"/>
        <v/>
      </c>
      <c r="Q135" s="307">
        <f t="shared" si="13"/>
        <v>100</v>
      </c>
      <c r="R135" s="308" t="str">
        <f t="shared" si="14"/>
        <v/>
      </c>
      <c r="S135" s="309">
        <v>100</v>
      </c>
      <c r="T135" s="310" t="str">
        <f t="shared" si="15"/>
        <v/>
      </c>
      <c r="U135" s="311">
        <v>0</v>
      </c>
      <c r="V135" s="312" t="str">
        <f t="shared" si="16"/>
        <v/>
      </c>
      <c r="W135" s="313" t="s">
        <v>125</v>
      </c>
      <c r="X135" s="314" t="str">
        <f t="shared" si="17"/>
        <v/>
      </c>
      <c r="Y135" s="313" t="s">
        <v>56</v>
      </c>
      <c r="Z135" s="314" t="str">
        <f>IF(SUM($E135:$N135)&gt;0,$X135*(VLOOKUP($Y135,'Lookup Tables'!$K$4:$L$7,2,FALSE)),"")</f>
        <v/>
      </c>
      <c r="AA135" s="309">
        <v>100</v>
      </c>
      <c r="AB135" s="314" t="str">
        <f t="shared" si="18"/>
        <v/>
      </c>
      <c r="AC135" s="309" t="s">
        <v>62</v>
      </c>
      <c r="AD135" s="314" t="str">
        <f t="shared" si="19"/>
        <v/>
      </c>
      <c r="AE135" s="309" t="s">
        <v>56</v>
      </c>
      <c r="AF135" s="314" t="str">
        <f t="shared" si="20"/>
        <v/>
      </c>
      <c r="AG135" s="315" t="str">
        <f t="shared" si="23"/>
        <v/>
      </c>
      <c r="AH135" s="316" t="s">
        <v>68</v>
      </c>
      <c r="AI135" s="317" t="str">
        <f t="shared" si="21"/>
        <v/>
      </c>
    </row>
    <row r="136" spans="1:35" ht="17.25" customHeight="1" x14ac:dyDescent="0.3">
      <c r="A136" s="24"/>
      <c r="B136" s="302">
        <v>124</v>
      </c>
      <c r="C136" s="303"/>
      <c r="D136" s="303"/>
      <c r="E136" s="304"/>
      <c r="F136" s="304"/>
      <c r="G136" s="304"/>
      <c r="H136" s="304"/>
      <c r="I136" s="304"/>
      <c r="J136" s="304"/>
      <c r="K136" s="304"/>
      <c r="L136" s="304"/>
      <c r="M136" s="304"/>
      <c r="N136" s="304"/>
      <c r="O136" s="305" t="str">
        <f t="shared" si="22"/>
        <v/>
      </c>
      <c r="P136" s="306" t="str">
        <f t="shared" si="12"/>
        <v/>
      </c>
      <c r="Q136" s="307">
        <f t="shared" si="13"/>
        <v>100</v>
      </c>
      <c r="R136" s="308" t="str">
        <f t="shared" si="14"/>
        <v/>
      </c>
      <c r="S136" s="309">
        <v>100</v>
      </c>
      <c r="T136" s="310" t="str">
        <f t="shared" si="15"/>
        <v/>
      </c>
      <c r="U136" s="311">
        <v>0</v>
      </c>
      <c r="V136" s="312" t="str">
        <f t="shared" si="16"/>
        <v/>
      </c>
      <c r="W136" s="313" t="s">
        <v>125</v>
      </c>
      <c r="X136" s="314" t="str">
        <f t="shared" si="17"/>
        <v/>
      </c>
      <c r="Y136" s="313" t="s">
        <v>56</v>
      </c>
      <c r="Z136" s="314" t="str">
        <f>IF(SUM($E136:$N136)&gt;0,$X136*(VLOOKUP($Y136,'Lookup Tables'!$K$4:$L$7,2,FALSE)),"")</f>
        <v/>
      </c>
      <c r="AA136" s="309">
        <v>100</v>
      </c>
      <c r="AB136" s="314" t="str">
        <f t="shared" si="18"/>
        <v/>
      </c>
      <c r="AC136" s="309" t="s">
        <v>62</v>
      </c>
      <c r="AD136" s="314" t="str">
        <f t="shared" si="19"/>
        <v/>
      </c>
      <c r="AE136" s="309" t="s">
        <v>56</v>
      </c>
      <c r="AF136" s="314" t="str">
        <f t="shared" si="20"/>
        <v/>
      </c>
      <c r="AG136" s="315" t="str">
        <f t="shared" si="23"/>
        <v/>
      </c>
      <c r="AH136" s="316" t="s">
        <v>68</v>
      </c>
      <c r="AI136" s="317" t="str">
        <f t="shared" si="21"/>
        <v/>
      </c>
    </row>
    <row r="137" spans="1:35" ht="17.25" customHeight="1" x14ac:dyDescent="0.3">
      <c r="A137" s="24"/>
      <c r="B137" s="302">
        <v>125</v>
      </c>
      <c r="C137" s="303"/>
      <c r="D137" s="303"/>
      <c r="E137" s="304"/>
      <c r="F137" s="304"/>
      <c r="G137" s="304"/>
      <c r="H137" s="304"/>
      <c r="I137" s="304"/>
      <c r="J137" s="304"/>
      <c r="K137" s="304"/>
      <c r="L137" s="304"/>
      <c r="M137" s="304"/>
      <c r="N137" s="304"/>
      <c r="O137" s="305" t="str">
        <f t="shared" si="22"/>
        <v/>
      </c>
      <c r="P137" s="306" t="str">
        <f t="shared" si="12"/>
        <v/>
      </c>
      <c r="Q137" s="307">
        <f t="shared" si="13"/>
        <v>100</v>
      </c>
      <c r="R137" s="308" t="str">
        <f t="shared" si="14"/>
        <v/>
      </c>
      <c r="S137" s="309">
        <v>100</v>
      </c>
      <c r="T137" s="310" t="str">
        <f t="shared" si="15"/>
        <v/>
      </c>
      <c r="U137" s="311">
        <v>0</v>
      </c>
      <c r="V137" s="312" t="str">
        <f t="shared" si="16"/>
        <v/>
      </c>
      <c r="W137" s="313" t="s">
        <v>125</v>
      </c>
      <c r="X137" s="314" t="str">
        <f t="shared" si="17"/>
        <v/>
      </c>
      <c r="Y137" s="313" t="s">
        <v>56</v>
      </c>
      <c r="Z137" s="314" t="str">
        <f>IF(SUM($E137:$N137)&gt;0,$X137*(VLOOKUP($Y137,'Lookup Tables'!$K$4:$L$7,2,FALSE)),"")</f>
        <v/>
      </c>
      <c r="AA137" s="309">
        <v>100</v>
      </c>
      <c r="AB137" s="314" t="str">
        <f t="shared" si="18"/>
        <v/>
      </c>
      <c r="AC137" s="309" t="s">
        <v>62</v>
      </c>
      <c r="AD137" s="314" t="str">
        <f t="shared" si="19"/>
        <v/>
      </c>
      <c r="AE137" s="309" t="s">
        <v>56</v>
      </c>
      <c r="AF137" s="314" t="str">
        <f t="shared" si="20"/>
        <v/>
      </c>
      <c r="AG137" s="315" t="str">
        <f t="shared" si="23"/>
        <v/>
      </c>
      <c r="AH137" s="316" t="s">
        <v>68</v>
      </c>
      <c r="AI137" s="317" t="str">
        <f t="shared" si="21"/>
        <v/>
      </c>
    </row>
    <row r="138" spans="1:35" ht="17.25" customHeight="1" x14ac:dyDescent="0.3">
      <c r="A138" s="24"/>
      <c r="B138" s="302">
        <v>126</v>
      </c>
      <c r="C138" s="303"/>
      <c r="D138" s="303"/>
      <c r="E138" s="304"/>
      <c r="F138" s="304"/>
      <c r="G138" s="304"/>
      <c r="H138" s="304"/>
      <c r="I138" s="304"/>
      <c r="J138" s="304"/>
      <c r="K138" s="304"/>
      <c r="L138" s="304"/>
      <c r="M138" s="304"/>
      <c r="N138" s="304"/>
      <c r="O138" s="305" t="str">
        <f t="shared" si="22"/>
        <v/>
      </c>
      <c r="P138" s="306" t="str">
        <f t="shared" si="12"/>
        <v/>
      </c>
      <c r="Q138" s="307">
        <f t="shared" si="13"/>
        <v>100</v>
      </c>
      <c r="R138" s="308" t="str">
        <f t="shared" si="14"/>
        <v/>
      </c>
      <c r="S138" s="309">
        <v>100</v>
      </c>
      <c r="T138" s="310" t="str">
        <f t="shared" si="15"/>
        <v/>
      </c>
      <c r="U138" s="311">
        <v>0</v>
      </c>
      <c r="V138" s="312" t="str">
        <f t="shared" si="16"/>
        <v/>
      </c>
      <c r="W138" s="313" t="s">
        <v>125</v>
      </c>
      <c r="X138" s="314" t="str">
        <f t="shared" si="17"/>
        <v/>
      </c>
      <c r="Y138" s="313" t="s">
        <v>56</v>
      </c>
      <c r="Z138" s="314" t="str">
        <f>IF(SUM($E138:$N138)&gt;0,$X138*(VLOOKUP($Y138,'Lookup Tables'!$K$4:$L$7,2,FALSE)),"")</f>
        <v/>
      </c>
      <c r="AA138" s="309">
        <v>100</v>
      </c>
      <c r="AB138" s="314" t="str">
        <f t="shared" si="18"/>
        <v/>
      </c>
      <c r="AC138" s="309" t="s">
        <v>62</v>
      </c>
      <c r="AD138" s="314" t="str">
        <f t="shared" si="19"/>
        <v/>
      </c>
      <c r="AE138" s="309" t="s">
        <v>56</v>
      </c>
      <c r="AF138" s="314" t="str">
        <f t="shared" si="20"/>
        <v/>
      </c>
      <c r="AG138" s="315" t="str">
        <f t="shared" si="23"/>
        <v/>
      </c>
      <c r="AH138" s="316" t="s">
        <v>68</v>
      </c>
      <c r="AI138" s="317" t="str">
        <f t="shared" si="21"/>
        <v/>
      </c>
    </row>
    <row r="139" spans="1:35" ht="17.25" customHeight="1" x14ac:dyDescent="0.3">
      <c r="A139" s="24"/>
      <c r="B139" s="302">
        <v>127</v>
      </c>
      <c r="C139" s="303"/>
      <c r="D139" s="303"/>
      <c r="E139" s="304"/>
      <c r="F139" s="304"/>
      <c r="G139" s="304"/>
      <c r="H139" s="304"/>
      <c r="I139" s="304"/>
      <c r="J139" s="304"/>
      <c r="K139" s="304"/>
      <c r="L139" s="304"/>
      <c r="M139" s="304"/>
      <c r="N139" s="304"/>
      <c r="O139" s="305" t="str">
        <f t="shared" si="22"/>
        <v/>
      </c>
      <c r="P139" s="306" t="str">
        <f t="shared" si="12"/>
        <v/>
      </c>
      <c r="Q139" s="307">
        <f t="shared" si="13"/>
        <v>100</v>
      </c>
      <c r="R139" s="308" t="str">
        <f t="shared" si="14"/>
        <v/>
      </c>
      <c r="S139" s="309">
        <v>100</v>
      </c>
      <c r="T139" s="310" t="str">
        <f t="shared" si="15"/>
        <v/>
      </c>
      <c r="U139" s="311">
        <v>0</v>
      </c>
      <c r="V139" s="312" t="str">
        <f t="shared" si="16"/>
        <v/>
      </c>
      <c r="W139" s="313" t="s">
        <v>125</v>
      </c>
      <c r="X139" s="314" t="str">
        <f t="shared" si="17"/>
        <v/>
      </c>
      <c r="Y139" s="313" t="s">
        <v>56</v>
      </c>
      <c r="Z139" s="314" t="str">
        <f>IF(SUM($E139:$N139)&gt;0,$X139*(VLOOKUP($Y139,'Lookup Tables'!$K$4:$L$7,2,FALSE)),"")</f>
        <v/>
      </c>
      <c r="AA139" s="309">
        <v>100</v>
      </c>
      <c r="AB139" s="314" t="str">
        <f t="shared" si="18"/>
        <v/>
      </c>
      <c r="AC139" s="309" t="s">
        <v>62</v>
      </c>
      <c r="AD139" s="314" t="str">
        <f t="shared" si="19"/>
        <v/>
      </c>
      <c r="AE139" s="309" t="s">
        <v>56</v>
      </c>
      <c r="AF139" s="314" t="str">
        <f t="shared" si="20"/>
        <v/>
      </c>
      <c r="AG139" s="315" t="str">
        <f t="shared" si="23"/>
        <v/>
      </c>
      <c r="AH139" s="316" t="s">
        <v>68</v>
      </c>
      <c r="AI139" s="317" t="str">
        <f t="shared" si="21"/>
        <v/>
      </c>
    </row>
    <row r="140" spans="1:35" ht="17.25" customHeight="1" x14ac:dyDescent="0.3">
      <c r="A140" s="24"/>
      <c r="B140" s="302">
        <v>128</v>
      </c>
      <c r="C140" s="303"/>
      <c r="D140" s="303"/>
      <c r="E140" s="304"/>
      <c r="F140" s="304"/>
      <c r="G140" s="304"/>
      <c r="H140" s="304"/>
      <c r="I140" s="304"/>
      <c r="J140" s="304"/>
      <c r="K140" s="304"/>
      <c r="L140" s="304"/>
      <c r="M140" s="304"/>
      <c r="N140" s="304"/>
      <c r="O140" s="305" t="str">
        <f t="shared" si="22"/>
        <v/>
      </c>
      <c r="P140" s="306" t="str">
        <f t="shared" si="12"/>
        <v/>
      </c>
      <c r="Q140" s="307">
        <f t="shared" si="13"/>
        <v>100</v>
      </c>
      <c r="R140" s="308" t="str">
        <f t="shared" si="14"/>
        <v/>
      </c>
      <c r="S140" s="309">
        <v>100</v>
      </c>
      <c r="T140" s="310" t="str">
        <f t="shared" si="15"/>
        <v/>
      </c>
      <c r="U140" s="311">
        <v>0</v>
      </c>
      <c r="V140" s="312" t="str">
        <f t="shared" si="16"/>
        <v/>
      </c>
      <c r="W140" s="313" t="s">
        <v>125</v>
      </c>
      <c r="X140" s="314" t="str">
        <f t="shared" si="17"/>
        <v/>
      </c>
      <c r="Y140" s="313" t="s">
        <v>56</v>
      </c>
      <c r="Z140" s="314" t="str">
        <f>IF(SUM($E140:$N140)&gt;0,$X140*(VLOOKUP($Y140,'Lookup Tables'!$K$4:$L$7,2,FALSE)),"")</f>
        <v/>
      </c>
      <c r="AA140" s="309">
        <v>100</v>
      </c>
      <c r="AB140" s="314" t="str">
        <f t="shared" si="18"/>
        <v/>
      </c>
      <c r="AC140" s="309" t="s">
        <v>62</v>
      </c>
      <c r="AD140" s="314" t="str">
        <f t="shared" si="19"/>
        <v/>
      </c>
      <c r="AE140" s="309" t="s">
        <v>56</v>
      </c>
      <c r="AF140" s="314" t="str">
        <f t="shared" si="20"/>
        <v/>
      </c>
      <c r="AG140" s="315" t="str">
        <f t="shared" si="23"/>
        <v/>
      </c>
      <c r="AH140" s="316" t="s">
        <v>68</v>
      </c>
      <c r="AI140" s="317" t="str">
        <f t="shared" si="21"/>
        <v/>
      </c>
    </row>
    <row r="141" spans="1:35" ht="17.25" customHeight="1" x14ac:dyDescent="0.3">
      <c r="A141" s="24"/>
      <c r="B141" s="302">
        <v>129</v>
      </c>
      <c r="C141" s="303"/>
      <c r="D141" s="303"/>
      <c r="E141" s="304"/>
      <c r="F141" s="304"/>
      <c r="G141" s="304"/>
      <c r="H141" s="304"/>
      <c r="I141" s="304"/>
      <c r="J141" s="304"/>
      <c r="K141" s="304"/>
      <c r="L141" s="304"/>
      <c r="M141" s="304"/>
      <c r="N141" s="304"/>
      <c r="O141" s="305" t="str">
        <f t="shared" si="22"/>
        <v/>
      </c>
      <c r="P141" s="306" t="str">
        <f t="shared" ref="P141:P204" si="24">IF(SUM($E141:$N141)&gt;0,($O141/2)^2*PI()*$T$6,"")</f>
        <v/>
      </c>
      <c r="Q141" s="307">
        <f t="shared" ref="Q141:Q204" si="25">$T$4</f>
        <v>100</v>
      </c>
      <c r="R141" s="308" t="str">
        <f t="shared" ref="R141:R204" si="26">IF(SUM($E141:$N141)&gt;0,$P141*($T$4/100),"")</f>
        <v/>
      </c>
      <c r="S141" s="309">
        <v>100</v>
      </c>
      <c r="T141" s="310" t="str">
        <f t="shared" ref="T141:T204" si="27">IF(SUM($E141:$N141)&gt;0,$R141*($S141/100),"")</f>
        <v/>
      </c>
      <c r="U141" s="311">
        <v>0</v>
      </c>
      <c r="V141" s="312" t="str">
        <f t="shared" ref="V141:V204" si="28">IF(SUM($E141:$N141)&gt;0,$T141*(1+($U141/100)),"")</f>
        <v/>
      </c>
      <c r="W141" s="313" t="s">
        <v>125</v>
      </c>
      <c r="X141" s="314" t="str">
        <f t="shared" ref="X141:X204" si="29">IF(SUM($E141:$N141)&gt;0,$V141*INDEX(Primary_structure_factor,MATCH(W141,Primary_structure_input,0))*0.4,"")</f>
        <v/>
      </c>
      <c r="Y141" s="313" t="s">
        <v>56</v>
      </c>
      <c r="Z141" s="314" t="str">
        <f>IF(SUM($E141:$N141)&gt;0,$X141*(VLOOKUP($Y141,'Lookup Tables'!$K$4:$L$7,2,FALSE)),"")</f>
        <v/>
      </c>
      <c r="AA141" s="309">
        <v>100</v>
      </c>
      <c r="AB141" s="314" t="str">
        <f t="shared" ref="AB141:AB204" si="30">IF(SUM($E141:$N141)&gt;0,$V141*(($AA141/100)*0.6),"")</f>
        <v/>
      </c>
      <c r="AC141" s="309" t="s">
        <v>62</v>
      </c>
      <c r="AD141" s="314" t="str">
        <f t="shared" ref="AD141:AD204" si="31">IF(SUM($E141:$N141)&gt;0,$AB141*(INDEX(Canopy_completeness_factor,MATCH(AC141,Canopy_completeness_input,0))),"")</f>
        <v/>
      </c>
      <c r="AE141" s="309" t="s">
        <v>56</v>
      </c>
      <c r="AF141" s="314" t="str">
        <f t="shared" ref="AF141:AF204" si="32">IF(SUM($E141:$N141)&gt;0,$AD141*(INDEX(Crown_quality_factor,MATCH($AE141,Crown_quality_input,0))),"")</f>
        <v/>
      </c>
      <c r="AG141" s="315" t="str">
        <f t="shared" si="23"/>
        <v/>
      </c>
      <c r="AH141" s="316" t="s">
        <v>68</v>
      </c>
      <c r="AI141" s="317" t="str">
        <f t="shared" ref="AI141:AI204" si="33">IF(ISBLANK($AH141),"",IF(SUM($E141:$N141)&gt;0,$AG141*INDEX(Life_expectancy_factor,MATCH($AH141,Life_expectancy_input,0)),""))</f>
        <v/>
      </c>
    </row>
    <row r="142" spans="1:35" ht="17.25" customHeight="1" x14ac:dyDescent="0.3">
      <c r="A142" s="24"/>
      <c r="B142" s="302">
        <v>130</v>
      </c>
      <c r="C142" s="303"/>
      <c r="D142" s="303"/>
      <c r="E142" s="304"/>
      <c r="F142" s="304"/>
      <c r="G142" s="304"/>
      <c r="H142" s="304"/>
      <c r="I142" s="304"/>
      <c r="J142" s="304"/>
      <c r="K142" s="304"/>
      <c r="L142" s="304"/>
      <c r="M142" s="304"/>
      <c r="N142" s="304"/>
      <c r="O142" s="305" t="str">
        <f t="shared" ref="O142:O205" si="34">IF(SUM($E142:$N142)&gt;0,SQRT($E142^2+$F142^2+$G142^2+$H142^2+$I142^2+$J142^2+$K142^2+$L142^2+$M142^2+$N142^2),"")</f>
        <v/>
      </c>
      <c r="P142" s="306" t="str">
        <f t="shared" si="24"/>
        <v/>
      </c>
      <c r="Q142" s="307">
        <f t="shared" si="25"/>
        <v>100</v>
      </c>
      <c r="R142" s="308" t="str">
        <f t="shared" si="26"/>
        <v/>
      </c>
      <c r="S142" s="309">
        <v>100</v>
      </c>
      <c r="T142" s="310" t="str">
        <f t="shared" si="27"/>
        <v/>
      </c>
      <c r="U142" s="311">
        <v>0</v>
      </c>
      <c r="V142" s="312" t="str">
        <f t="shared" si="28"/>
        <v/>
      </c>
      <c r="W142" s="313" t="s">
        <v>125</v>
      </c>
      <c r="X142" s="314" t="str">
        <f t="shared" si="29"/>
        <v/>
      </c>
      <c r="Y142" s="313" t="s">
        <v>56</v>
      </c>
      <c r="Z142" s="314" t="str">
        <f>IF(SUM($E142:$N142)&gt;0,$X142*(VLOOKUP($Y142,'Lookup Tables'!$K$4:$L$7,2,FALSE)),"")</f>
        <v/>
      </c>
      <c r="AA142" s="309">
        <v>100</v>
      </c>
      <c r="AB142" s="314" t="str">
        <f t="shared" si="30"/>
        <v/>
      </c>
      <c r="AC142" s="309" t="s">
        <v>62</v>
      </c>
      <c r="AD142" s="314" t="str">
        <f t="shared" si="31"/>
        <v/>
      </c>
      <c r="AE142" s="309" t="s">
        <v>56</v>
      </c>
      <c r="AF142" s="314" t="str">
        <f t="shared" si="32"/>
        <v/>
      </c>
      <c r="AG142" s="315" t="str">
        <f t="shared" si="23"/>
        <v/>
      </c>
      <c r="AH142" s="316" t="s">
        <v>68</v>
      </c>
      <c r="AI142" s="317" t="str">
        <f t="shared" si="33"/>
        <v/>
      </c>
    </row>
    <row r="143" spans="1:35" ht="17.25" customHeight="1" x14ac:dyDescent="0.3">
      <c r="A143" s="24"/>
      <c r="B143" s="302">
        <v>131</v>
      </c>
      <c r="C143" s="303"/>
      <c r="D143" s="303"/>
      <c r="E143" s="304"/>
      <c r="F143" s="304"/>
      <c r="G143" s="304"/>
      <c r="H143" s="304"/>
      <c r="I143" s="304"/>
      <c r="J143" s="304"/>
      <c r="K143" s="304"/>
      <c r="L143" s="304"/>
      <c r="M143" s="304"/>
      <c r="N143" s="304"/>
      <c r="O143" s="305" t="str">
        <f t="shared" si="34"/>
        <v/>
      </c>
      <c r="P143" s="306" t="str">
        <f t="shared" si="24"/>
        <v/>
      </c>
      <c r="Q143" s="307">
        <f t="shared" si="25"/>
        <v>100</v>
      </c>
      <c r="R143" s="308" t="str">
        <f t="shared" si="26"/>
        <v/>
      </c>
      <c r="S143" s="309">
        <v>100</v>
      </c>
      <c r="T143" s="310" t="str">
        <f t="shared" si="27"/>
        <v/>
      </c>
      <c r="U143" s="311">
        <v>0</v>
      </c>
      <c r="V143" s="312" t="str">
        <f t="shared" si="28"/>
        <v/>
      </c>
      <c r="W143" s="313" t="s">
        <v>125</v>
      </c>
      <c r="X143" s="314" t="str">
        <f t="shared" si="29"/>
        <v/>
      </c>
      <c r="Y143" s="313" t="s">
        <v>56</v>
      </c>
      <c r="Z143" s="314" t="str">
        <f>IF(SUM($E143:$N143)&gt;0,$X143*(VLOOKUP($Y143,'Lookup Tables'!$K$4:$L$7,2,FALSE)),"")</f>
        <v/>
      </c>
      <c r="AA143" s="309">
        <v>100</v>
      </c>
      <c r="AB143" s="314" t="str">
        <f t="shared" si="30"/>
        <v/>
      </c>
      <c r="AC143" s="309" t="s">
        <v>62</v>
      </c>
      <c r="AD143" s="314" t="str">
        <f t="shared" si="31"/>
        <v/>
      </c>
      <c r="AE143" s="309" t="s">
        <v>56</v>
      </c>
      <c r="AF143" s="314" t="str">
        <f t="shared" si="32"/>
        <v/>
      </c>
      <c r="AG143" s="315" t="str">
        <f t="shared" ref="AG143:AG206" si="35">IF(SUM($E143:$N143)&gt;0,SUM($Z143,$AF143),"")</f>
        <v/>
      </c>
      <c r="AH143" s="316" t="s">
        <v>68</v>
      </c>
      <c r="AI143" s="317" t="str">
        <f t="shared" si="33"/>
        <v/>
      </c>
    </row>
    <row r="144" spans="1:35" ht="17.25" customHeight="1" x14ac:dyDescent="0.3">
      <c r="A144" s="24"/>
      <c r="B144" s="302">
        <v>132</v>
      </c>
      <c r="C144" s="303"/>
      <c r="D144" s="303"/>
      <c r="E144" s="304"/>
      <c r="F144" s="304"/>
      <c r="G144" s="304"/>
      <c r="H144" s="304"/>
      <c r="I144" s="304"/>
      <c r="J144" s="304"/>
      <c r="K144" s="304"/>
      <c r="L144" s="304"/>
      <c r="M144" s="304"/>
      <c r="N144" s="304"/>
      <c r="O144" s="305" t="str">
        <f t="shared" si="34"/>
        <v/>
      </c>
      <c r="P144" s="306" t="str">
        <f t="shared" si="24"/>
        <v/>
      </c>
      <c r="Q144" s="307">
        <f t="shared" si="25"/>
        <v>100</v>
      </c>
      <c r="R144" s="308" t="str">
        <f t="shared" si="26"/>
        <v/>
      </c>
      <c r="S144" s="309">
        <v>100</v>
      </c>
      <c r="T144" s="310" t="str">
        <f t="shared" si="27"/>
        <v/>
      </c>
      <c r="U144" s="311">
        <v>0</v>
      </c>
      <c r="V144" s="312" t="str">
        <f t="shared" si="28"/>
        <v/>
      </c>
      <c r="W144" s="313" t="s">
        <v>125</v>
      </c>
      <c r="X144" s="314" t="str">
        <f t="shared" si="29"/>
        <v/>
      </c>
      <c r="Y144" s="313" t="s">
        <v>56</v>
      </c>
      <c r="Z144" s="314" t="str">
        <f>IF(SUM($E144:$N144)&gt;0,$X144*(VLOOKUP($Y144,'Lookup Tables'!$K$4:$L$7,2,FALSE)),"")</f>
        <v/>
      </c>
      <c r="AA144" s="309">
        <v>100</v>
      </c>
      <c r="AB144" s="314" t="str">
        <f t="shared" si="30"/>
        <v/>
      </c>
      <c r="AC144" s="309" t="s">
        <v>62</v>
      </c>
      <c r="AD144" s="314" t="str">
        <f t="shared" si="31"/>
        <v/>
      </c>
      <c r="AE144" s="309" t="s">
        <v>56</v>
      </c>
      <c r="AF144" s="314" t="str">
        <f t="shared" si="32"/>
        <v/>
      </c>
      <c r="AG144" s="315" t="str">
        <f t="shared" si="35"/>
        <v/>
      </c>
      <c r="AH144" s="316" t="s">
        <v>68</v>
      </c>
      <c r="AI144" s="317" t="str">
        <f t="shared" si="33"/>
        <v/>
      </c>
    </row>
    <row r="145" spans="1:35" ht="17.25" customHeight="1" x14ac:dyDescent="0.3">
      <c r="A145" s="24"/>
      <c r="B145" s="302">
        <v>133</v>
      </c>
      <c r="C145" s="303"/>
      <c r="D145" s="303"/>
      <c r="E145" s="304"/>
      <c r="F145" s="304"/>
      <c r="G145" s="304"/>
      <c r="H145" s="304"/>
      <c r="I145" s="304"/>
      <c r="J145" s="304"/>
      <c r="K145" s="304"/>
      <c r="L145" s="304"/>
      <c r="M145" s="304"/>
      <c r="N145" s="304"/>
      <c r="O145" s="305" t="str">
        <f t="shared" si="34"/>
        <v/>
      </c>
      <c r="P145" s="306" t="str">
        <f t="shared" si="24"/>
        <v/>
      </c>
      <c r="Q145" s="307">
        <f t="shared" si="25"/>
        <v>100</v>
      </c>
      <c r="R145" s="308" t="str">
        <f t="shared" si="26"/>
        <v/>
      </c>
      <c r="S145" s="309">
        <v>100</v>
      </c>
      <c r="T145" s="310" t="str">
        <f t="shared" si="27"/>
        <v/>
      </c>
      <c r="U145" s="311">
        <v>0</v>
      </c>
      <c r="V145" s="312" t="str">
        <f t="shared" si="28"/>
        <v/>
      </c>
      <c r="W145" s="313" t="s">
        <v>125</v>
      </c>
      <c r="X145" s="314" t="str">
        <f t="shared" si="29"/>
        <v/>
      </c>
      <c r="Y145" s="313" t="s">
        <v>56</v>
      </c>
      <c r="Z145" s="314" t="str">
        <f>IF(SUM($E145:$N145)&gt;0,$X145*(VLOOKUP($Y145,'Lookup Tables'!$K$4:$L$7,2,FALSE)),"")</f>
        <v/>
      </c>
      <c r="AA145" s="309">
        <v>100</v>
      </c>
      <c r="AB145" s="314" t="str">
        <f t="shared" si="30"/>
        <v/>
      </c>
      <c r="AC145" s="309" t="s">
        <v>62</v>
      </c>
      <c r="AD145" s="314" t="str">
        <f t="shared" si="31"/>
        <v/>
      </c>
      <c r="AE145" s="309" t="s">
        <v>56</v>
      </c>
      <c r="AF145" s="314" t="str">
        <f t="shared" si="32"/>
        <v/>
      </c>
      <c r="AG145" s="315" t="str">
        <f t="shared" si="35"/>
        <v/>
      </c>
      <c r="AH145" s="316" t="s">
        <v>68</v>
      </c>
      <c r="AI145" s="317" t="str">
        <f t="shared" si="33"/>
        <v/>
      </c>
    </row>
    <row r="146" spans="1:35" ht="17.25" customHeight="1" x14ac:dyDescent="0.3">
      <c r="A146" s="24"/>
      <c r="B146" s="302">
        <v>134</v>
      </c>
      <c r="C146" s="303"/>
      <c r="D146" s="303"/>
      <c r="E146" s="304"/>
      <c r="F146" s="304"/>
      <c r="G146" s="304"/>
      <c r="H146" s="304"/>
      <c r="I146" s="304"/>
      <c r="J146" s="304"/>
      <c r="K146" s="304"/>
      <c r="L146" s="304"/>
      <c r="M146" s="304"/>
      <c r="N146" s="304"/>
      <c r="O146" s="305" t="str">
        <f t="shared" si="34"/>
        <v/>
      </c>
      <c r="P146" s="306" t="str">
        <f t="shared" si="24"/>
        <v/>
      </c>
      <c r="Q146" s="307">
        <f t="shared" si="25"/>
        <v>100</v>
      </c>
      <c r="R146" s="308" t="str">
        <f t="shared" si="26"/>
        <v/>
      </c>
      <c r="S146" s="309">
        <v>100</v>
      </c>
      <c r="T146" s="310" t="str">
        <f t="shared" si="27"/>
        <v/>
      </c>
      <c r="U146" s="311">
        <v>0</v>
      </c>
      <c r="V146" s="312" t="str">
        <f t="shared" si="28"/>
        <v/>
      </c>
      <c r="W146" s="313" t="s">
        <v>125</v>
      </c>
      <c r="X146" s="314" t="str">
        <f t="shared" si="29"/>
        <v/>
      </c>
      <c r="Y146" s="313" t="s">
        <v>56</v>
      </c>
      <c r="Z146" s="314" t="str">
        <f>IF(SUM($E146:$N146)&gt;0,$X146*(VLOOKUP($Y146,'Lookup Tables'!$K$4:$L$7,2,FALSE)),"")</f>
        <v/>
      </c>
      <c r="AA146" s="309">
        <v>100</v>
      </c>
      <c r="AB146" s="314" t="str">
        <f t="shared" si="30"/>
        <v/>
      </c>
      <c r="AC146" s="309" t="s">
        <v>62</v>
      </c>
      <c r="AD146" s="314" t="str">
        <f t="shared" si="31"/>
        <v/>
      </c>
      <c r="AE146" s="309" t="s">
        <v>56</v>
      </c>
      <c r="AF146" s="314" t="str">
        <f t="shared" si="32"/>
        <v/>
      </c>
      <c r="AG146" s="315" t="str">
        <f t="shared" si="35"/>
        <v/>
      </c>
      <c r="AH146" s="316" t="s">
        <v>68</v>
      </c>
      <c r="AI146" s="317" t="str">
        <f t="shared" si="33"/>
        <v/>
      </c>
    </row>
    <row r="147" spans="1:35" ht="17.25" customHeight="1" x14ac:dyDescent="0.3">
      <c r="A147" s="24"/>
      <c r="B147" s="302">
        <v>135</v>
      </c>
      <c r="C147" s="303"/>
      <c r="D147" s="303"/>
      <c r="E147" s="304"/>
      <c r="F147" s="304"/>
      <c r="G147" s="304"/>
      <c r="H147" s="304"/>
      <c r="I147" s="304"/>
      <c r="J147" s="304"/>
      <c r="K147" s="304"/>
      <c r="L147" s="304"/>
      <c r="M147" s="304"/>
      <c r="N147" s="304"/>
      <c r="O147" s="305" t="str">
        <f t="shared" si="34"/>
        <v/>
      </c>
      <c r="P147" s="306" t="str">
        <f t="shared" si="24"/>
        <v/>
      </c>
      <c r="Q147" s="307">
        <f t="shared" si="25"/>
        <v>100</v>
      </c>
      <c r="R147" s="308" t="str">
        <f t="shared" si="26"/>
        <v/>
      </c>
      <c r="S147" s="309">
        <v>100</v>
      </c>
      <c r="T147" s="310" t="str">
        <f t="shared" si="27"/>
        <v/>
      </c>
      <c r="U147" s="311">
        <v>0</v>
      </c>
      <c r="V147" s="312" t="str">
        <f t="shared" si="28"/>
        <v/>
      </c>
      <c r="W147" s="313" t="s">
        <v>125</v>
      </c>
      <c r="X147" s="314" t="str">
        <f t="shared" si="29"/>
        <v/>
      </c>
      <c r="Y147" s="313" t="s">
        <v>56</v>
      </c>
      <c r="Z147" s="314" t="str">
        <f>IF(SUM($E147:$N147)&gt;0,$X147*(VLOOKUP($Y147,'Lookup Tables'!$K$4:$L$7,2,FALSE)),"")</f>
        <v/>
      </c>
      <c r="AA147" s="309">
        <v>100</v>
      </c>
      <c r="AB147" s="314" t="str">
        <f t="shared" si="30"/>
        <v/>
      </c>
      <c r="AC147" s="309" t="s">
        <v>62</v>
      </c>
      <c r="AD147" s="314" t="str">
        <f t="shared" si="31"/>
        <v/>
      </c>
      <c r="AE147" s="309" t="s">
        <v>56</v>
      </c>
      <c r="AF147" s="314" t="str">
        <f t="shared" si="32"/>
        <v/>
      </c>
      <c r="AG147" s="315" t="str">
        <f t="shared" si="35"/>
        <v/>
      </c>
      <c r="AH147" s="316" t="s">
        <v>68</v>
      </c>
      <c r="AI147" s="317" t="str">
        <f t="shared" si="33"/>
        <v/>
      </c>
    </row>
    <row r="148" spans="1:35" ht="17.25" customHeight="1" x14ac:dyDescent="0.3">
      <c r="A148" s="24"/>
      <c r="B148" s="302">
        <v>136</v>
      </c>
      <c r="C148" s="303"/>
      <c r="D148" s="303"/>
      <c r="E148" s="304"/>
      <c r="F148" s="304"/>
      <c r="G148" s="304"/>
      <c r="H148" s="304"/>
      <c r="I148" s="304"/>
      <c r="J148" s="304"/>
      <c r="K148" s="304"/>
      <c r="L148" s="304"/>
      <c r="M148" s="304"/>
      <c r="N148" s="304"/>
      <c r="O148" s="305" t="str">
        <f t="shared" si="34"/>
        <v/>
      </c>
      <c r="P148" s="306" t="str">
        <f t="shared" si="24"/>
        <v/>
      </c>
      <c r="Q148" s="307">
        <f t="shared" si="25"/>
        <v>100</v>
      </c>
      <c r="R148" s="308" t="str">
        <f t="shared" si="26"/>
        <v/>
      </c>
      <c r="S148" s="309">
        <v>100</v>
      </c>
      <c r="T148" s="310" t="str">
        <f t="shared" si="27"/>
        <v/>
      </c>
      <c r="U148" s="311">
        <v>0</v>
      </c>
      <c r="V148" s="312" t="str">
        <f t="shared" si="28"/>
        <v/>
      </c>
      <c r="W148" s="313" t="s">
        <v>125</v>
      </c>
      <c r="X148" s="314" t="str">
        <f t="shared" si="29"/>
        <v/>
      </c>
      <c r="Y148" s="313" t="s">
        <v>56</v>
      </c>
      <c r="Z148" s="314" t="str">
        <f>IF(SUM($E148:$N148)&gt;0,$X148*(VLOOKUP($Y148,'Lookup Tables'!$K$4:$L$7,2,FALSE)),"")</f>
        <v/>
      </c>
      <c r="AA148" s="309">
        <v>100</v>
      </c>
      <c r="AB148" s="314" t="str">
        <f t="shared" si="30"/>
        <v/>
      </c>
      <c r="AC148" s="309" t="s">
        <v>62</v>
      </c>
      <c r="AD148" s="314" t="str">
        <f t="shared" si="31"/>
        <v/>
      </c>
      <c r="AE148" s="309" t="s">
        <v>56</v>
      </c>
      <c r="AF148" s="314" t="str">
        <f t="shared" si="32"/>
        <v/>
      </c>
      <c r="AG148" s="315" t="str">
        <f t="shared" si="35"/>
        <v/>
      </c>
      <c r="AH148" s="316" t="s">
        <v>68</v>
      </c>
      <c r="AI148" s="317" t="str">
        <f t="shared" si="33"/>
        <v/>
      </c>
    </row>
    <row r="149" spans="1:35" ht="17.25" customHeight="1" x14ac:dyDescent="0.3">
      <c r="A149" s="24"/>
      <c r="B149" s="302">
        <v>137</v>
      </c>
      <c r="C149" s="303"/>
      <c r="D149" s="303"/>
      <c r="E149" s="304"/>
      <c r="F149" s="304"/>
      <c r="G149" s="304"/>
      <c r="H149" s="304"/>
      <c r="I149" s="304"/>
      <c r="J149" s="304"/>
      <c r="K149" s="304"/>
      <c r="L149" s="304"/>
      <c r="M149" s="304"/>
      <c r="N149" s="304"/>
      <c r="O149" s="305" t="str">
        <f t="shared" si="34"/>
        <v/>
      </c>
      <c r="P149" s="306" t="str">
        <f t="shared" si="24"/>
        <v/>
      </c>
      <c r="Q149" s="307">
        <f t="shared" si="25"/>
        <v>100</v>
      </c>
      <c r="R149" s="308" t="str">
        <f t="shared" si="26"/>
        <v/>
      </c>
      <c r="S149" s="309">
        <v>100</v>
      </c>
      <c r="T149" s="310" t="str">
        <f t="shared" si="27"/>
        <v/>
      </c>
      <c r="U149" s="311">
        <v>0</v>
      </c>
      <c r="V149" s="312" t="str">
        <f t="shared" si="28"/>
        <v/>
      </c>
      <c r="W149" s="313" t="s">
        <v>125</v>
      </c>
      <c r="X149" s="314" t="str">
        <f t="shared" si="29"/>
        <v/>
      </c>
      <c r="Y149" s="313" t="s">
        <v>56</v>
      </c>
      <c r="Z149" s="314" t="str">
        <f>IF(SUM($E149:$N149)&gt;0,$X149*(VLOOKUP($Y149,'Lookup Tables'!$K$4:$L$7,2,FALSE)),"")</f>
        <v/>
      </c>
      <c r="AA149" s="309">
        <v>100</v>
      </c>
      <c r="AB149" s="314" t="str">
        <f t="shared" si="30"/>
        <v/>
      </c>
      <c r="AC149" s="309" t="s">
        <v>62</v>
      </c>
      <c r="AD149" s="314" t="str">
        <f t="shared" si="31"/>
        <v/>
      </c>
      <c r="AE149" s="309" t="s">
        <v>56</v>
      </c>
      <c r="AF149" s="314" t="str">
        <f t="shared" si="32"/>
        <v/>
      </c>
      <c r="AG149" s="315" t="str">
        <f t="shared" si="35"/>
        <v/>
      </c>
      <c r="AH149" s="316" t="s">
        <v>68</v>
      </c>
      <c r="AI149" s="317" t="str">
        <f t="shared" si="33"/>
        <v/>
      </c>
    </row>
    <row r="150" spans="1:35" ht="17.25" customHeight="1" x14ac:dyDescent="0.3">
      <c r="A150" s="24"/>
      <c r="B150" s="302">
        <v>138</v>
      </c>
      <c r="C150" s="303"/>
      <c r="D150" s="303"/>
      <c r="E150" s="304"/>
      <c r="F150" s="304"/>
      <c r="G150" s="304"/>
      <c r="H150" s="304"/>
      <c r="I150" s="304"/>
      <c r="J150" s="304"/>
      <c r="K150" s="304"/>
      <c r="L150" s="304"/>
      <c r="M150" s="304"/>
      <c r="N150" s="304"/>
      <c r="O150" s="305" t="str">
        <f t="shared" si="34"/>
        <v/>
      </c>
      <c r="P150" s="306" t="str">
        <f t="shared" si="24"/>
        <v/>
      </c>
      <c r="Q150" s="307">
        <f t="shared" si="25"/>
        <v>100</v>
      </c>
      <c r="R150" s="308" t="str">
        <f t="shared" si="26"/>
        <v/>
      </c>
      <c r="S150" s="309">
        <v>100</v>
      </c>
      <c r="T150" s="310" t="str">
        <f t="shared" si="27"/>
        <v/>
      </c>
      <c r="U150" s="311">
        <v>0</v>
      </c>
      <c r="V150" s="312" t="str">
        <f t="shared" si="28"/>
        <v/>
      </c>
      <c r="W150" s="313" t="s">
        <v>125</v>
      </c>
      <c r="X150" s="314" t="str">
        <f t="shared" si="29"/>
        <v/>
      </c>
      <c r="Y150" s="313" t="s">
        <v>56</v>
      </c>
      <c r="Z150" s="314" t="str">
        <f>IF(SUM($E150:$N150)&gt;0,$X150*(VLOOKUP($Y150,'Lookup Tables'!$K$4:$L$7,2,FALSE)),"")</f>
        <v/>
      </c>
      <c r="AA150" s="309">
        <v>100</v>
      </c>
      <c r="AB150" s="314" t="str">
        <f t="shared" si="30"/>
        <v/>
      </c>
      <c r="AC150" s="309" t="s">
        <v>62</v>
      </c>
      <c r="AD150" s="314" t="str">
        <f t="shared" si="31"/>
        <v/>
      </c>
      <c r="AE150" s="309" t="s">
        <v>56</v>
      </c>
      <c r="AF150" s="314" t="str">
        <f t="shared" si="32"/>
        <v/>
      </c>
      <c r="AG150" s="315" t="str">
        <f t="shared" si="35"/>
        <v/>
      </c>
      <c r="AH150" s="316" t="s">
        <v>68</v>
      </c>
      <c r="AI150" s="317" t="str">
        <f t="shared" si="33"/>
        <v/>
      </c>
    </row>
    <row r="151" spans="1:35" ht="17.25" customHeight="1" x14ac:dyDescent="0.3">
      <c r="A151" s="24"/>
      <c r="B151" s="302">
        <v>139</v>
      </c>
      <c r="C151" s="303"/>
      <c r="D151" s="303"/>
      <c r="E151" s="304"/>
      <c r="F151" s="304"/>
      <c r="G151" s="304"/>
      <c r="H151" s="304"/>
      <c r="I151" s="304"/>
      <c r="J151" s="304"/>
      <c r="K151" s="304"/>
      <c r="L151" s="304"/>
      <c r="M151" s="304"/>
      <c r="N151" s="304"/>
      <c r="O151" s="305" t="str">
        <f t="shared" si="34"/>
        <v/>
      </c>
      <c r="P151" s="306" t="str">
        <f t="shared" si="24"/>
        <v/>
      </c>
      <c r="Q151" s="307">
        <f t="shared" si="25"/>
        <v>100</v>
      </c>
      <c r="R151" s="308" t="str">
        <f t="shared" si="26"/>
        <v/>
      </c>
      <c r="S151" s="309">
        <v>100</v>
      </c>
      <c r="T151" s="310" t="str">
        <f t="shared" si="27"/>
        <v/>
      </c>
      <c r="U151" s="311">
        <v>0</v>
      </c>
      <c r="V151" s="312" t="str">
        <f t="shared" si="28"/>
        <v/>
      </c>
      <c r="W151" s="313" t="s">
        <v>125</v>
      </c>
      <c r="X151" s="314" t="str">
        <f t="shared" si="29"/>
        <v/>
      </c>
      <c r="Y151" s="313" t="s">
        <v>56</v>
      </c>
      <c r="Z151" s="314" t="str">
        <f>IF(SUM($E151:$N151)&gt;0,$X151*(VLOOKUP($Y151,'Lookup Tables'!$K$4:$L$7,2,FALSE)),"")</f>
        <v/>
      </c>
      <c r="AA151" s="309">
        <v>100</v>
      </c>
      <c r="AB151" s="314" t="str">
        <f t="shared" si="30"/>
        <v/>
      </c>
      <c r="AC151" s="309" t="s">
        <v>62</v>
      </c>
      <c r="AD151" s="314" t="str">
        <f t="shared" si="31"/>
        <v/>
      </c>
      <c r="AE151" s="309" t="s">
        <v>56</v>
      </c>
      <c r="AF151" s="314" t="str">
        <f t="shared" si="32"/>
        <v/>
      </c>
      <c r="AG151" s="315" t="str">
        <f t="shared" si="35"/>
        <v/>
      </c>
      <c r="AH151" s="316" t="s">
        <v>68</v>
      </c>
      <c r="AI151" s="317" t="str">
        <f t="shared" si="33"/>
        <v/>
      </c>
    </row>
    <row r="152" spans="1:35" ht="17.25" customHeight="1" x14ac:dyDescent="0.3">
      <c r="A152" s="24"/>
      <c r="B152" s="302">
        <v>140</v>
      </c>
      <c r="C152" s="303"/>
      <c r="D152" s="303"/>
      <c r="E152" s="304"/>
      <c r="F152" s="304"/>
      <c r="G152" s="304"/>
      <c r="H152" s="304"/>
      <c r="I152" s="304"/>
      <c r="J152" s="304"/>
      <c r="K152" s="304"/>
      <c r="L152" s="304"/>
      <c r="M152" s="304"/>
      <c r="N152" s="304"/>
      <c r="O152" s="305" t="str">
        <f t="shared" si="34"/>
        <v/>
      </c>
      <c r="P152" s="306" t="str">
        <f t="shared" si="24"/>
        <v/>
      </c>
      <c r="Q152" s="307">
        <f t="shared" si="25"/>
        <v>100</v>
      </c>
      <c r="R152" s="308" t="str">
        <f t="shared" si="26"/>
        <v/>
      </c>
      <c r="S152" s="309">
        <v>100</v>
      </c>
      <c r="T152" s="310" t="str">
        <f t="shared" si="27"/>
        <v/>
      </c>
      <c r="U152" s="311">
        <v>0</v>
      </c>
      <c r="V152" s="312" t="str">
        <f t="shared" si="28"/>
        <v/>
      </c>
      <c r="W152" s="313" t="s">
        <v>125</v>
      </c>
      <c r="X152" s="314" t="str">
        <f t="shared" si="29"/>
        <v/>
      </c>
      <c r="Y152" s="313" t="s">
        <v>56</v>
      </c>
      <c r="Z152" s="314" t="str">
        <f>IF(SUM($E152:$N152)&gt;0,$X152*(VLOOKUP($Y152,'Lookup Tables'!$K$4:$L$7,2,FALSE)),"")</f>
        <v/>
      </c>
      <c r="AA152" s="309">
        <v>100</v>
      </c>
      <c r="AB152" s="314" t="str">
        <f t="shared" si="30"/>
        <v/>
      </c>
      <c r="AC152" s="309" t="s">
        <v>62</v>
      </c>
      <c r="AD152" s="314" t="str">
        <f t="shared" si="31"/>
        <v/>
      </c>
      <c r="AE152" s="309" t="s">
        <v>56</v>
      </c>
      <c r="AF152" s="314" t="str">
        <f t="shared" si="32"/>
        <v/>
      </c>
      <c r="AG152" s="315" t="str">
        <f t="shared" si="35"/>
        <v/>
      </c>
      <c r="AH152" s="316" t="s">
        <v>68</v>
      </c>
      <c r="AI152" s="317" t="str">
        <f t="shared" si="33"/>
        <v/>
      </c>
    </row>
    <row r="153" spans="1:35" ht="17.25" customHeight="1" x14ac:dyDescent="0.3">
      <c r="A153" s="24"/>
      <c r="B153" s="302">
        <v>141</v>
      </c>
      <c r="C153" s="303"/>
      <c r="D153" s="303"/>
      <c r="E153" s="304"/>
      <c r="F153" s="304"/>
      <c r="G153" s="304"/>
      <c r="H153" s="304"/>
      <c r="I153" s="304"/>
      <c r="J153" s="304"/>
      <c r="K153" s="304"/>
      <c r="L153" s="304"/>
      <c r="M153" s="304"/>
      <c r="N153" s="304"/>
      <c r="O153" s="305" t="str">
        <f t="shared" si="34"/>
        <v/>
      </c>
      <c r="P153" s="306" t="str">
        <f t="shared" si="24"/>
        <v/>
      </c>
      <c r="Q153" s="307">
        <f t="shared" si="25"/>
        <v>100</v>
      </c>
      <c r="R153" s="308" t="str">
        <f t="shared" si="26"/>
        <v/>
      </c>
      <c r="S153" s="309">
        <v>100</v>
      </c>
      <c r="T153" s="310" t="str">
        <f t="shared" si="27"/>
        <v/>
      </c>
      <c r="U153" s="311">
        <v>0</v>
      </c>
      <c r="V153" s="312" t="str">
        <f t="shared" si="28"/>
        <v/>
      </c>
      <c r="W153" s="313" t="s">
        <v>125</v>
      </c>
      <c r="X153" s="314" t="str">
        <f t="shared" si="29"/>
        <v/>
      </c>
      <c r="Y153" s="313" t="s">
        <v>56</v>
      </c>
      <c r="Z153" s="314" t="str">
        <f>IF(SUM($E153:$N153)&gt;0,$X153*(VLOOKUP($Y153,'Lookup Tables'!$K$4:$L$7,2,FALSE)),"")</f>
        <v/>
      </c>
      <c r="AA153" s="309">
        <v>100</v>
      </c>
      <c r="AB153" s="314" t="str">
        <f t="shared" si="30"/>
        <v/>
      </c>
      <c r="AC153" s="309" t="s">
        <v>62</v>
      </c>
      <c r="AD153" s="314" t="str">
        <f t="shared" si="31"/>
        <v/>
      </c>
      <c r="AE153" s="309" t="s">
        <v>56</v>
      </c>
      <c r="AF153" s="314" t="str">
        <f t="shared" si="32"/>
        <v/>
      </c>
      <c r="AG153" s="315" t="str">
        <f t="shared" si="35"/>
        <v/>
      </c>
      <c r="AH153" s="316" t="s">
        <v>68</v>
      </c>
      <c r="AI153" s="317" t="str">
        <f t="shared" si="33"/>
        <v/>
      </c>
    </row>
    <row r="154" spans="1:35" ht="17.25" customHeight="1" x14ac:dyDescent="0.3">
      <c r="A154" s="24"/>
      <c r="B154" s="302">
        <v>142</v>
      </c>
      <c r="C154" s="303"/>
      <c r="D154" s="303"/>
      <c r="E154" s="304"/>
      <c r="F154" s="304"/>
      <c r="G154" s="304"/>
      <c r="H154" s="304"/>
      <c r="I154" s="304"/>
      <c r="J154" s="304"/>
      <c r="K154" s="304"/>
      <c r="L154" s="304"/>
      <c r="M154" s="304"/>
      <c r="N154" s="304"/>
      <c r="O154" s="305" t="str">
        <f t="shared" si="34"/>
        <v/>
      </c>
      <c r="P154" s="306" t="str">
        <f t="shared" si="24"/>
        <v/>
      </c>
      <c r="Q154" s="307">
        <f t="shared" si="25"/>
        <v>100</v>
      </c>
      <c r="R154" s="308" t="str">
        <f t="shared" si="26"/>
        <v/>
      </c>
      <c r="S154" s="309">
        <v>100</v>
      </c>
      <c r="T154" s="310" t="str">
        <f t="shared" si="27"/>
        <v/>
      </c>
      <c r="U154" s="311">
        <v>0</v>
      </c>
      <c r="V154" s="312" t="str">
        <f t="shared" si="28"/>
        <v/>
      </c>
      <c r="W154" s="313" t="s">
        <v>125</v>
      </c>
      <c r="X154" s="314" t="str">
        <f t="shared" si="29"/>
        <v/>
      </c>
      <c r="Y154" s="313" t="s">
        <v>56</v>
      </c>
      <c r="Z154" s="314" t="str">
        <f>IF(SUM($E154:$N154)&gt;0,$X154*(VLOOKUP($Y154,'Lookup Tables'!$K$4:$L$7,2,FALSE)),"")</f>
        <v/>
      </c>
      <c r="AA154" s="309">
        <v>100</v>
      </c>
      <c r="AB154" s="314" t="str">
        <f t="shared" si="30"/>
        <v/>
      </c>
      <c r="AC154" s="309" t="s">
        <v>62</v>
      </c>
      <c r="AD154" s="314" t="str">
        <f t="shared" si="31"/>
        <v/>
      </c>
      <c r="AE154" s="309" t="s">
        <v>56</v>
      </c>
      <c r="AF154" s="314" t="str">
        <f t="shared" si="32"/>
        <v/>
      </c>
      <c r="AG154" s="315" t="str">
        <f t="shared" si="35"/>
        <v/>
      </c>
      <c r="AH154" s="316" t="s">
        <v>68</v>
      </c>
      <c r="AI154" s="317" t="str">
        <f t="shared" si="33"/>
        <v/>
      </c>
    </row>
    <row r="155" spans="1:35" ht="17.25" customHeight="1" x14ac:dyDescent="0.3">
      <c r="A155" s="24"/>
      <c r="B155" s="302">
        <v>143</v>
      </c>
      <c r="C155" s="303"/>
      <c r="D155" s="303"/>
      <c r="E155" s="304"/>
      <c r="F155" s="304"/>
      <c r="G155" s="304"/>
      <c r="H155" s="304"/>
      <c r="I155" s="304"/>
      <c r="J155" s="304"/>
      <c r="K155" s="304"/>
      <c r="L155" s="304"/>
      <c r="M155" s="304"/>
      <c r="N155" s="304"/>
      <c r="O155" s="305" t="str">
        <f t="shared" si="34"/>
        <v/>
      </c>
      <c r="P155" s="306" t="str">
        <f t="shared" si="24"/>
        <v/>
      </c>
      <c r="Q155" s="307">
        <f t="shared" si="25"/>
        <v>100</v>
      </c>
      <c r="R155" s="308" t="str">
        <f t="shared" si="26"/>
        <v/>
      </c>
      <c r="S155" s="309">
        <v>100</v>
      </c>
      <c r="T155" s="310" t="str">
        <f t="shared" si="27"/>
        <v/>
      </c>
      <c r="U155" s="311">
        <v>0</v>
      </c>
      <c r="V155" s="312" t="str">
        <f t="shared" si="28"/>
        <v/>
      </c>
      <c r="W155" s="313" t="s">
        <v>125</v>
      </c>
      <c r="X155" s="314" t="str">
        <f t="shared" si="29"/>
        <v/>
      </c>
      <c r="Y155" s="313" t="s">
        <v>56</v>
      </c>
      <c r="Z155" s="314" t="str">
        <f>IF(SUM($E155:$N155)&gt;0,$X155*(VLOOKUP($Y155,'Lookup Tables'!$K$4:$L$7,2,FALSE)),"")</f>
        <v/>
      </c>
      <c r="AA155" s="309">
        <v>100</v>
      </c>
      <c r="AB155" s="314" t="str">
        <f t="shared" si="30"/>
        <v/>
      </c>
      <c r="AC155" s="309" t="s">
        <v>62</v>
      </c>
      <c r="AD155" s="314" t="str">
        <f t="shared" si="31"/>
        <v/>
      </c>
      <c r="AE155" s="309" t="s">
        <v>56</v>
      </c>
      <c r="AF155" s="314" t="str">
        <f t="shared" si="32"/>
        <v/>
      </c>
      <c r="AG155" s="315" t="str">
        <f t="shared" si="35"/>
        <v/>
      </c>
      <c r="AH155" s="316" t="s">
        <v>68</v>
      </c>
      <c r="AI155" s="317" t="str">
        <f t="shared" si="33"/>
        <v/>
      </c>
    </row>
    <row r="156" spans="1:35" ht="17.25" customHeight="1" x14ac:dyDescent="0.3">
      <c r="A156" s="24"/>
      <c r="B156" s="302">
        <v>144</v>
      </c>
      <c r="C156" s="303"/>
      <c r="D156" s="303"/>
      <c r="E156" s="304"/>
      <c r="F156" s="304"/>
      <c r="G156" s="304"/>
      <c r="H156" s="304"/>
      <c r="I156" s="304"/>
      <c r="J156" s="304"/>
      <c r="K156" s="304"/>
      <c r="L156" s="304"/>
      <c r="M156" s="304"/>
      <c r="N156" s="304"/>
      <c r="O156" s="305" t="str">
        <f t="shared" si="34"/>
        <v/>
      </c>
      <c r="P156" s="306" t="str">
        <f t="shared" si="24"/>
        <v/>
      </c>
      <c r="Q156" s="307">
        <f t="shared" si="25"/>
        <v>100</v>
      </c>
      <c r="R156" s="308" t="str">
        <f t="shared" si="26"/>
        <v/>
      </c>
      <c r="S156" s="309">
        <v>100</v>
      </c>
      <c r="T156" s="310" t="str">
        <f t="shared" si="27"/>
        <v/>
      </c>
      <c r="U156" s="311">
        <v>0</v>
      </c>
      <c r="V156" s="312" t="str">
        <f t="shared" si="28"/>
        <v/>
      </c>
      <c r="W156" s="313" t="s">
        <v>125</v>
      </c>
      <c r="X156" s="314" t="str">
        <f t="shared" si="29"/>
        <v/>
      </c>
      <c r="Y156" s="313" t="s">
        <v>56</v>
      </c>
      <c r="Z156" s="314" t="str">
        <f>IF(SUM($E156:$N156)&gt;0,$X156*(VLOOKUP($Y156,'Lookup Tables'!$K$4:$L$7,2,FALSE)),"")</f>
        <v/>
      </c>
      <c r="AA156" s="309">
        <v>100</v>
      </c>
      <c r="AB156" s="314" t="str">
        <f t="shared" si="30"/>
        <v/>
      </c>
      <c r="AC156" s="309" t="s">
        <v>62</v>
      </c>
      <c r="AD156" s="314" t="str">
        <f t="shared" si="31"/>
        <v/>
      </c>
      <c r="AE156" s="309" t="s">
        <v>56</v>
      </c>
      <c r="AF156" s="314" t="str">
        <f t="shared" si="32"/>
        <v/>
      </c>
      <c r="AG156" s="315" t="str">
        <f t="shared" si="35"/>
        <v/>
      </c>
      <c r="AH156" s="316" t="s">
        <v>68</v>
      </c>
      <c r="AI156" s="317" t="str">
        <f t="shared" si="33"/>
        <v/>
      </c>
    </row>
    <row r="157" spans="1:35" ht="17.25" customHeight="1" x14ac:dyDescent="0.3">
      <c r="A157" s="24"/>
      <c r="B157" s="302">
        <v>145</v>
      </c>
      <c r="C157" s="303"/>
      <c r="D157" s="303"/>
      <c r="E157" s="304"/>
      <c r="F157" s="304"/>
      <c r="G157" s="304"/>
      <c r="H157" s="304"/>
      <c r="I157" s="304"/>
      <c r="J157" s="304"/>
      <c r="K157" s="304"/>
      <c r="L157" s="304"/>
      <c r="M157" s="304"/>
      <c r="N157" s="304"/>
      <c r="O157" s="305" t="str">
        <f t="shared" si="34"/>
        <v/>
      </c>
      <c r="P157" s="306" t="str">
        <f t="shared" si="24"/>
        <v/>
      </c>
      <c r="Q157" s="307">
        <f t="shared" si="25"/>
        <v>100</v>
      </c>
      <c r="R157" s="308" t="str">
        <f t="shared" si="26"/>
        <v/>
      </c>
      <c r="S157" s="309">
        <v>100</v>
      </c>
      <c r="T157" s="310" t="str">
        <f t="shared" si="27"/>
        <v/>
      </c>
      <c r="U157" s="311">
        <v>0</v>
      </c>
      <c r="V157" s="312" t="str">
        <f t="shared" si="28"/>
        <v/>
      </c>
      <c r="W157" s="313" t="s">
        <v>125</v>
      </c>
      <c r="X157" s="314" t="str">
        <f t="shared" si="29"/>
        <v/>
      </c>
      <c r="Y157" s="313" t="s">
        <v>56</v>
      </c>
      <c r="Z157" s="314" t="str">
        <f>IF(SUM($E157:$N157)&gt;0,$X157*(VLOOKUP($Y157,'Lookup Tables'!$K$4:$L$7,2,FALSE)),"")</f>
        <v/>
      </c>
      <c r="AA157" s="309">
        <v>100</v>
      </c>
      <c r="AB157" s="314" t="str">
        <f t="shared" si="30"/>
        <v/>
      </c>
      <c r="AC157" s="309" t="s">
        <v>62</v>
      </c>
      <c r="AD157" s="314" t="str">
        <f t="shared" si="31"/>
        <v/>
      </c>
      <c r="AE157" s="309" t="s">
        <v>56</v>
      </c>
      <c r="AF157" s="314" t="str">
        <f t="shared" si="32"/>
        <v/>
      </c>
      <c r="AG157" s="315" t="str">
        <f t="shared" si="35"/>
        <v/>
      </c>
      <c r="AH157" s="316" t="s">
        <v>68</v>
      </c>
      <c r="AI157" s="317" t="str">
        <f t="shared" si="33"/>
        <v/>
      </c>
    </row>
    <row r="158" spans="1:35" ht="17.25" customHeight="1" x14ac:dyDescent="0.3">
      <c r="A158" s="24"/>
      <c r="B158" s="302">
        <v>146</v>
      </c>
      <c r="C158" s="303"/>
      <c r="D158" s="303"/>
      <c r="E158" s="304"/>
      <c r="F158" s="304"/>
      <c r="G158" s="304"/>
      <c r="H158" s="304"/>
      <c r="I158" s="304"/>
      <c r="J158" s="304"/>
      <c r="K158" s="304"/>
      <c r="L158" s="304"/>
      <c r="M158" s="304"/>
      <c r="N158" s="304"/>
      <c r="O158" s="305" t="str">
        <f t="shared" si="34"/>
        <v/>
      </c>
      <c r="P158" s="306" t="str">
        <f t="shared" si="24"/>
        <v/>
      </c>
      <c r="Q158" s="307">
        <f t="shared" si="25"/>
        <v>100</v>
      </c>
      <c r="R158" s="308" t="str">
        <f t="shared" si="26"/>
        <v/>
      </c>
      <c r="S158" s="309">
        <v>100</v>
      </c>
      <c r="T158" s="310" t="str">
        <f t="shared" si="27"/>
        <v/>
      </c>
      <c r="U158" s="311">
        <v>0</v>
      </c>
      <c r="V158" s="312" t="str">
        <f t="shared" si="28"/>
        <v/>
      </c>
      <c r="W158" s="313" t="s">
        <v>125</v>
      </c>
      <c r="X158" s="314" t="str">
        <f t="shared" si="29"/>
        <v/>
      </c>
      <c r="Y158" s="313" t="s">
        <v>56</v>
      </c>
      <c r="Z158" s="314" t="str">
        <f>IF(SUM($E158:$N158)&gt;0,$X158*(VLOOKUP($Y158,'Lookup Tables'!$K$4:$L$7,2,FALSE)),"")</f>
        <v/>
      </c>
      <c r="AA158" s="309">
        <v>100</v>
      </c>
      <c r="AB158" s="314" t="str">
        <f t="shared" si="30"/>
        <v/>
      </c>
      <c r="AC158" s="309" t="s">
        <v>62</v>
      </c>
      <c r="AD158" s="314" t="str">
        <f t="shared" si="31"/>
        <v/>
      </c>
      <c r="AE158" s="309" t="s">
        <v>56</v>
      </c>
      <c r="AF158" s="314" t="str">
        <f t="shared" si="32"/>
        <v/>
      </c>
      <c r="AG158" s="315" t="str">
        <f t="shared" si="35"/>
        <v/>
      </c>
      <c r="AH158" s="316" t="s">
        <v>68</v>
      </c>
      <c r="AI158" s="317" t="str">
        <f t="shared" si="33"/>
        <v/>
      </c>
    </row>
    <row r="159" spans="1:35" ht="17.25" customHeight="1" x14ac:dyDescent="0.3">
      <c r="A159" s="24"/>
      <c r="B159" s="302">
        <v>147</v>
      </c>
      <c r="C159" s="303"/>
      <c r="D159" s="303"/>
      <c r="E159" s="304"/>
      <c r="F159" s="304"/>
      <c r="G159" s="304"/>
      <c r="H159" s="304"/>
      <c r="I159" s="304"/>
      <c r="J159" s="304"/>
      <c r="K159" s="304"/>
      <c r="L159" s="304"/>
      <c r="M159" s="304"/>
      <c r="N159" s="304"/>
      <c r="O159" s="305" t="str">
        <f t="shared" si="34"/>
        <v/>
      </c>
      <c r="P159" s="306" t="str">
        <f t="shared" si="24"/>
        <v/>
      </c>
      <c r="Q159" s="307">
        <f t="shared" si="25"/>
        <v>100</v>
      </c>
      <c r="R159" s="308" t="str">
        <f t="shared" si="26"/>
        <v/>
      </c>
      <c r="S159" s="309">
        <v>100</v>
      </c>
      <c r="T159" s="310" t="str">
        <f t="shared" si="27"/>
        <v/>
      </c>
      <c r="U159" s="311">
        <v>0</v>
      </c>
      <c r="V159" s="312" t="str">
        <f t="shared" si="28"/>
        <v/>
      </c>
      <c r="W159" s="313" t="s">
        <v>125</v>
      </c>
      <c r="X159" s="314" t="str">
        <f t="shared" si="29"/>
        <v/>
      </c>
      <c r="Y159" s="313" t="s">
        <v>56</v>
      </c>
      <c r="Z159" s="314" t="str">
        <f>IF(SUM($E159:$N159)&gt;0,$X159*(VLOOKUP($Y159,'Lookup Tables'!$K$4:$L$7,2,FALSE)),"")</f>
        <v/>
      </c>
      <c r="AA159" s="309">
        <v>100</v>
      </c>
      <c r="AB159" s="314" t="str">
        <f t="shared" si="30"/>
        <v/>
      </c>
      <c r="AC159" s="309" t="s">
        <v>62</v>
      </c>
      <c r="AD159" s="314" t="str">
        <f t="shared" si="31"/>
        <v/>
      </c>
      <c r="AE159" s="309" t="s">
        <v>56</v>
      </c>
      <c r="AF159" s="314" t="str">
        <f t="shared" si="32"/>
        <v/>
      </c>
      <c r="AG159" s="315" t="str">
        <f t="shared" si="35"/>
        <v/>
      </c>
      <c r="AH159" s="316" t="s">
        <v>68</v>
      </c>
      <c r="AI159" s="317" t="str">
        <f t="shared" si="33"/>
        <v/>
      </c>
    </row>
    <row r="160" spans="1:35" ht="17.25" customHeight="1" x14ac:dyDescent="0.3">
      <c r="A160" s="24"/>
      <c r="B160" s="302">
        <v>148</v>
      </c>
      <c r="C160" s="303"/>
      <c r="D160" s="303"/>
      <c r="E160" s="304"/>
      <c r="F160" s="304"/>
      <c r="G160" s="304"/>
      <c r="H160" s="304"/>
      <c r="I160" s="304"/>
      <c r="J160" s="304"/>
      <c r="K160" s="304"/>
      <c r="L160" s="304"/>
      <c r="M160" s="304"/>
      <c r="N160" s="304"/>
      <c r="O160" s="305" t="str">
        <f t="shared" si="34"/>
        <v/>
      </c>
      <c r="P160" s="306" t="str">
        <f t="shared" si="24"/>
        <v/>
      </c>
      <c r="Q160" s="307">
        <f t="shared" si="25"/>
        <v>100</v>
      </c>
      <c r="R160" s="308" t="str">
        <f t="shared" si="26"/>
        <v/>
      </c>
      <c r="S160" s="309">
        <v>100</v>
      </c>
      <c r="T160" s="310" t="str">
        <f t="shared" si="27"/>
        <v/>
      </c>
      <c r="U160" s="311">
        <v>0</v>
      </c>
      <c r="V160" s="312" t="str">
        <f t="shared" si="28"/>
        <v/>
      </c>
      <c r="W160" s="313" t="s">
        <v>125</v>
      </c>
      <c r="X160" s="314" t="str">
        <f t="shared" si="29"/>
        <v/>
      </c>
      <c r="Y160" s="313" t="s">
        <v>56</v>
      </c>
      <c r="Z160" s="314" t="str">
        <f>IF(SUM($E160:$N160)&gt;0,$X160*(VLOOKUP($Y160,'Lookup Tables'!$K$4:$L$7,2,FALSE)),"")</f>
        <v/>
      </c>
      <c r="AA160" s="309">
        <v>100</v>
      </c>
      <c r="AB160" s="314" t="str">
        <f t="shared" si="30"/>
        <v/>
      </c>
      <c r="AC160" s="309" t="s">
        <v>62</v>
      </c>
      <c r="AD160" s="314" t="str">
        <f t="shared" si="31"/>
        <v/>
      </c>
      <c r="AE160" s="309" t="s">
        <v>56</v>
      </c>
      <c r="AF160" s="314" t="str">
        <f t="shared" si="32"/>
        <v/>
      </c>
      <c r="AG160" s="315" t="str">
        <f t="shared" si="35"/>
        <v/>
      </c>
      <c r="AH160" s="316" t="s">
        <v>68</v>
      </c>
      <c r="AI160" s="317" t="str">
        <f t="shared" si="33"/>
        <v/>
      </c>
    </row>
    <row r="161" spans="1:35" ht="17.25" customHeight="1" x14ac:dyDescent="0.3">
      <c r="A161" s="24"/>
      <c r="B161" s="302">
        <v>149</v>
      </c>
      <c r="C161" s="303"/>
      <c r="D161" s="303"/>
      <c r="E161" s="304"/>
      <c r="F161" s="304"/>
      <c r="G161" s="304"/>
      <c r="H161" s="304"/>
      <c r="I161" s="304"/>
      <c r="J161" s="304"/>
      <c r="K161" s="304"/>
      <c r="L161" s="304"/>
      <c r="M161" s="304"/>
      <c r="N161" s="304"/>
      <c r="O161" s="305" t="str">
        <f t="shared" si="34"/>
        <v/>
      </c>
      <c r="P161" s="306" t="str">
        <f t="shared" si="24"/>
        <v/>
      </c>
      <c r="Q161" s="307">
        <f t="shared" si="25"/>
        <v>100</v>
      </c>
      <c r="R161" s="308" t="str">
        <f t="shared" si="26"/>
        <v/>
      </c>
      <c r="S161" s="309">
        <v>100</v>
      </c>
      <c r="T161" s="310" t="str">
        <f t="shared" si="27"/>
        <v/>
      </c>
      <c r="U161" s="311">
        <v>0</v>
      </c>
      <c r="V161" s="312" t="str">
        <f t="shared" si="28"/>
        <v/>
      </c>
      <c r="W161" s="313" t="s">
        <v>125</v>
      </c>
      <c r="X161" s="314" t="str">
        <f t="shared" si="29"/>
        <v/>
      </c>
      <c r="Y161" s="313" t="s">
        <v>56</v>
      </c>
      <c r="Z161" s="314" t="str">
        <f>IF(SUM($E161:$N161)&gt;0,$X161*(VLOOKUP($Y161,'Lookup Tables'!$K$4:$L$7,2,FALSE)),"")</f>
        <v/>
      </c>
      <c r="AA161" s="309">
        <v>100</v>
      </c>
      <c r="AB161" s="314" t="str">
        <f t="shared" si="30"/>
        <v/>
      </c>
      <c r="AC161" s="309" t="s">
        <v>62</v>
      </c>
      <c r="AD161" s="314" t="str">
        <f t="shared" si="31"/>
        <v/>
      </c>
      <c r="AE161" s="309" t="s">
        <v>56</v>
      </c>
      <c r="AF161" s="314" t="str">
        <f t="shared" si="32"/>
        <v/>
      </c>
      <c r="AG161" s="315" t="str">
        <f t="shared" si="35"/>
        <v/>
      </c>
      <c r="AH161" s="316" t="s">
        <v>68</v>
      </c>
      <c r="AI161" s="317" t="str">
        <f t="shared" si="33"/>
        <v/>
      </c>
    </row>
    <row r="162" spans="1:35" ht="17.25" customHeight="1" x14ac:dyDescent="0.3">
      <c r="A162" s="24"/>
      <c r="B162" s="302">
        <v>150</v>
      </c>
      <c r="C162" s="303"/>
      <c r="D162" s="303"/>
      <c r="E162" s="304"/>
      <c r="F162" s="304"/>
      <c r="G162" s="304"/>
      <c r="H162" s="304"/>
      <c r="I162" s="304"/>
      <c r="J162" s="304"/>
      <c r="K162" s="304"/>
      <c r="L162" s="304"/>
      <c r="M162" s="304"/>
      <c r="N162" s="304"/>
      <c r="O162" s="305" t="str">
        <f t="shared" si="34"/>
        <v/>
      </c>
      <c r="P162" s="306" t="str">
        <f t="shared" si="24"/>
        <v/>
      </c>
      <c r="Q162" s="307">
        <f t="shared" si="25"/>
        <v>100</v>
      </c>
      <c r="R162" s="308" t="str">
        <f t="shared" si="26"/>
        <v/>
      </c>
      <c r="S162" s="309">
        <v>100</v>
      </c>
      <c r="T162" s="310" t="str">
        <f t="shared" si="27"/>
        <v/>
      </c>
      <c r="U162" s="311">
        <v>0</v>
      </c>
      <c r="V162" s="312" t="str">
        <f t="shared" si="28"/>
        <v/>
      </c>
      <c r="W162" s="313" t="s">
        <v>125</v>
      </c>
      <c r="X162" s="314" t="str">
        <f t="shared" si="29"/>
        <v/>
      </c>
      <c r="Y162" s="313" t="s">
        <v>56</v>
      </c>
      <c r="Z162" s="314" t="str">
        <f>IF(SUM($E162:$N162)&gt;0,$X162*(VLOOKUP($Y162,'Lookup Tables'!$K$4:$L$7,2,FALSE)),"")</f>
        <v/>
      </c>
      <c r="AA162" s="309">
        <v>100</v>
      </c>
      <c r="AB162" s="314" t="str">
        <f t="shared" si="30"/>
        <v/>
      </c>
      <c r="AC162" s="309" t="s">
        <v>62</v>
      </c>
      <c r="AD162" s="314" t="str">
        <f t="shared" si="31"/>
        <v/>
      </c>
      <c r="AE162" s="309" t="s">
        <v>56</v>
      </c>
      <c r="AF162" s="314" t="str">
        <f t="shared" si="32"/>
        <v/>
      </c>
      <c r="AG162" s="315" t="str">
        <f t="shared" si="35"/>
        <v/>
      </c>
      <c r="AH162" s="316" t="s">
        <v>68</v>
      </c>
      <c r="AI162" s="317" t="str">
        <f t="shared" si="33"/>
        <v/>
      </c>
    </row>
    <row r="163" spans="1:35" ht="17.25" customHeight="1" x14ac:dyDescent="0.3">
      <c r="A163" s="24"/>
      <c r="B163" s="302">
        <v>151</v>
      </c>
      <c r="C163" s="303"/>
      <c r="D163" s="303"/>
      <c r="E163" s="304"/>
      <c r="F163" s="304"/>
      <c r="G163" s="304"/>
      <c r="H163" s="304"/>
      <c r="I163" s="304"/>
      <c r="J163" s="304"/>
      <c r="K163" s="304"/>
      <c r="L163" s="304"/>
      <c r="M163" s="304"/>
      <c r="N163" s="304"/>
      <c r="O163" s="305" t="str">
        <f t="shared" si="34"/>
        <v/>
      </c>
      <c r="P163" s="306" t="str">
        <f t="shared" si="24"/>
        <v/>
      </c>
      <c r="Q163" s="307">
        <f t="shared" si="25"/>
        <v>100</v>
      </c>
      <c r="R163" s="308" t="str">
        <f t="shared" si="26"/>
        <v/>
      </c>
      <c r="S163" s="309">
        <v>100</v>
      </c>
      <c r="T163" s="310" t="str">
        <f t="shared" si="27"/>
        <v/>
      </c>
      <c r="U163" s="311">
        <v>0</v>
      </c>
      <c r="V163" s="312" t="str">
        <f t="shared" si="28"/>
        <v/>
      </c>
      <c r="W163" s="313" t="s">
        <v>125</v>
      </c>
      <c r="X163" s="314" t="str">
        <f t="shared" si="29"/>
        <v/>
      </c>
      <c r="Y163" s="313" t="s">
        <v>56</v>
      </c>
      <c r="Z163" s="314" t="str">
        <f>IF(SUM($E163:$N163)&gt;0,$X163*(VLOOKUP($Y163,'Lookup Tables'!$K$4:$L$7,2,FALSE)),"")</f>
        <v/>
      </c>
      <c r="AA163" s="309">
        <v>100</v>
      </c>
      <c r="AB163" s="314" t="str">
        <f t="shared" si="30"/>
        <v/>
      </c>
      <c r="AC163" s="309" t="s">
        <v>62</v>
      </c>
      <c r="AD163" s="314" t="str">
        <f t="shared" si="31"/>
        <v/>
      </c>
      <c r="AE163" s="309" t="s">
        <v>56</v>
      </c>
      <c r="AF163" s="314" t="str">
        <f t="shared" si="32"/>
        <v/>
      </c>
      <c r="AG163" s="315" t="str">
        <f t="shared" si="35"/>
        <v/>
      </c>
      <c r="AH163" s="316" t="s">
        <v>68</v>
      </c>
      <c r="AI163" s="317" t="str">
        <f t="shared" si="33"/>
        <v/>
      </c>
    </row>
    <row r="164" spans="1:35" ht="17.25" customHeight="1" x14ac:dyDescent="0.3">
      <c r="A164" s="24"/>
      <c r="B164" s="302">
        <v>152</v>
      </c>
      <c r="C164" s="303"/>
      <c r="D164" s="303"/>
      <c r="E164" s="304"/>
      <c r="F164" s="304"/>
      <c r="G164" s="304"/>
      <c r="H164" s="304"/>
      <c r="I164" s="304"/>
      <c r="J164" s="304"/>
      <c r="K164" s="304"/>
      <c r="L164" s="304"/>
      <c r="M164" s="304"/>
      <c r="N164" s="304"/>
      <c r="O164" s="305" t="str">
        <f t="shared" si="34"/>
        <v/>
      </c>
      <c r="P164" s="306" t="str">
        <f t="shared" si="24"/>
        <v/>
      </c>
      <c r="Q164" s="307">
        <f t="shared" si="25"/>
        <v>100</v>
      </c>
      <c r="R164" s="308" t="str">
        <f t="shared" si="26"/>
        <v/>
      </c>
      <c r="S164" s="309">
        <v>100</v>
      </c>
      <c r="T164" s="310" t="str">
        <f t="shared" si="27"/>
        <v/>
      </c>
      <c r="U164" s="311">
        <v>0</v>
      </c>
      <c r="V164" s="312" t="str">
        <f t="shared" si="28"/>
        <v/>
      </c>
      <c r="W164" s="313" t="s">
        <v>125</v>
      </c>
      <c r="X164" s="314" t="str">
        <f t="shared" si="29"/>
        <v/>
      </c>
      <c r="Y164" s="313" t="s">
        <v>56</v>
      </c>
      <c r="Z164" s="314" t="str">
        <f>IF(SUM($E164:$N164)&gt;0,$X164*(VLOOKUP($Y164,'Lookup Tables'!$K$4:$L$7,2,FALSE)),"")</f>
        <v/>
      </c>
      <c r="AA164" s="309">
        <v>100</v>
      </c>
      <c r="AB164" s="314" t="str">
        <f t="shared" si="30"/>
        <v/>
      </c>
      <c r="AC164" s="309" t="s">
        <v>62</v>
      </c>
      <c r="AD164" s="314" t="str">
        <f t="shared" si="31"/>
        <v/>
      </c>
      <c r="AE164" s="309" t="s">
        <v>56</v>
      </c>
      <c r="AF164" s="314" t="str">
        <f t="shared" si="32"/>
        <v/>
      </c>
      <c r="AG164" s="315" t="str">
        <f t="shared" si="35"/>
        <v/>
      </c>
      <c r="AH164" s="316" t="s">
        <v>68</v>
      </c>
      <c r="AI164" s="317" t="str">
        <f t="shared" si="33"/>
        <v/>
      </c>
    </row>
    <row r="165" spans="1:35" ht="17.25" customHeight="1" x14ac:dyDescent="0.3">
      <c r="A165" s="24"/>
      <c r="B165" s="302">
        <v>153</v>
      </c>
      <c r="C165" s="303"/>
      <c r="D165" s="303"/>
      <c r="E165" s="304"/>
      <c r="F165" s="304"/>
      <c r="G165" s="304"/>
      <c r="H165" s="304"/>
      <c r="I165" s="304"/>
      <c r="J165" s="304"/>
      <c r="K165" s="304"/>
      <c r="L165" s="304"/>
      <c r="M165" s="304"/>
      <c r="N165" s="304"/>
      <c r="O165" s="305" t="str">
        <f t="shared" si="34"/>
        <v/>
      </c>
      <c r="P165" s="306" t="str">
        <f t="shared" si="24"/>
        <v/>
      </c>
      <c r="Q165" s="307">
        <f t="shared" si="25"/>
        <v>100</v>
      </c>
      <c r="R165" s="308" t="str">
        <f t="shared" si="26"/>
        <v/>
      </c>
      <c r="S165" s="309">
        <v>100</v>
      </c>
      <c r="T165" s="310" t="str">
        <f t="shared" si="27"/>
        <v/>
      </c>
      <c r="U165" s="311">
        <v>0</v>
      </c>
      <c r="V165" s="312" t="str">
        <f t="shared" si="28"/>
        <v/>
      </c>
      <c r="W165" s="313" t="s">
        <v>125</v>
      </c>
      <c r="X165" s="314" t="str">
        <f t="shared" si="29"/>
        <v/>
      </c>
      <c r="Y165" s="313" t="s">
        <v>56</v>
      </c>
      <c r="Z165" s="314" t="str">
        <f>IF(SUM($E165:$N165)&gt;0,$X165*(VLOOKUP($Y165,'Lookup Tables'!$K$4:$L$7,2,FALSE)),"")</f>
        <v/>
      </c>
      <c r="AA165" s="309">
        <v>100</v>
      </c>
      <c r="AB165" s="314" t="str">
        <f t="shared" si="30"/>
        <v/>
      </c>
      <c r="AC165" s="309" t="s">
        <v>62</v>
      </c>
      <c r="AD165" s="314" t="str">
        <f t="shared" si="31"/>
        <v/>
      </c>
      <c r="AE165" s="309" t="s">
        <v>56</v>
      </c>
      <c r="AF165" s="314" t="str">
        <f t="shared" si="32"/>
        <v/>
      </c>
      <c r="AG165" s="315" t="str">
        <f t="shared" si="35"/>
        <v/>
      </c>
      <c r="AH165" s="316" t="s">
        <v>68</v>
      </c>
      <c r="AI165" s="317" t="str">
        <f t="shared" si="33"/>
        <v/>
      </c>
    </row>
    <row r="166" spans="1:35" ht="17.25" customHeight="1" x14ac:dyDescent="0.3">
      <c r="A166" s="24"/>
      <c r="B166" s="302">
        <v>154</v>
      </c>
      <c r="C166" s="303"/>
      <c r="D166" s="303"/>
      <c r="E166" s="304"/>
      <c r="F166" s="304"/>
      <c r="G166" s="304"/>
      <c r="H166" s="304"/>
      <c r="I166" s="304"/>
      <c r="J166" s="304"/>
      <c r="K166" s="304"/>
      <c r="L166" s="304"/>
      <c r="M166" s="304"/>
      <c r="N166" s="304"/>
      <c r="O166" s="305" t="str">
        <f t="shared" si="34"/>
        <v/>
      </c>
      <c r="P166" s="306" t="str">
        <f t="shared" si="24"/>
        <v/>
      </c>
      <c r="Q166" s="307">
        <f t="shared" si="25"/>
        <v>100</v>
      </c>
      <c r="R166" s="308" t="str">
        <f t="shared" si="26"/>
        <v/>
      </c>
      <c r="S166" s="309">
        <v>100</v>
      </c>
      <c r="T166" s="310" t="str">
        <f t="shared" si="27"/>
        <v/>
      </c>
      <c r="U166" s="311">
        <v>0</v>
      </c>
      <c r="V166" s="312" t="str">
        <f t="shared" si="28"/>
        <v/>
      </c>
      <c r="W166" s="313" t="s">
        <v>125</v>
      </c>
      <c r="X166" s="314" t="str">
        <f t="shared" si="29"/>
        <v/>
      </c>
      <c r="Y166" s="313" t="s">
        <v>56</v>
      </c>
      <c r="Z166" s="314" t="str">
        <f>IF(SUM($E166:$N166)&gt;0,$X166*(VLOOKUP($Y166,'Lookup Tables'!$K$4:$L$7,2,FALSE)),"")</f>
        <v/>
      </c>
      <c r="AA166" s="309">
        <v>100</v>
      </c>
      <c r="AB166" s="314" t="str">
        <f t="shared" si="30"/>
        <v/>
      </c>
      <c r="AC166" s="309" t="s">
        <v>62</v>
      </c>
      <c r="AD166" s="314" t="str">
        <f t="shared" si="31"/>
        <v/>
      </c>
      <c r="AE166" s="309" t="s">
        <v>56</v>
      </c>
      <c r="AF166" s="314" t="str">
        <f t="shared" si="32"/>
        <v/>
      </c>
      <c r="AG166" s="315" t="str">
        <f t="shared" si="35"/>
        <v/>
      </c>
      <c r="AH166" s="316" t="s">
        <v>68</v>
      </c>
      <c r="AI166" s="317" t="str">
        <f t="shared" si="33"/>
        <v/>
      </c>
    </row>
    <row r="167" spans="1:35" ht="17.25" customHeight="1" x14ac:dyDescent="0.3">
      <c r="A167" s="24"/>
      <c r="B167" s="302">
        <v>155</v>
      </c>
      <c r="C167" s="303"/>
      <c r="D167" s="303"/>
      <c r="E167" s="304"/>
      <c r="F167" s="304"/>
      <c r="G167" s="304"/>
      <c r="H167" s="304"/>
      <c r="I167" s="304"/>
      <c r="J167" s="304"/>
      <c r="K167" s="304"/>
      <c r="L167" s="304"/>
      <c r="M167" s="304"/>
      <c r="N167" s="304"/>
      <c r="O167" s="305" t="str">
        <f t="shared" si="34"/>
        <v/>
      </c>
      <c r="P167" s="306" t="str">
        <f t="shared" si="24"/>
        <v/>
      </c>
      <c r="Q167" s="307">
        <f t="shared" si="25"/>
        <v>100</v>
      </c>
      <c r="R167" s="308" t="str">
        <f t="shared" si="26"/>
        <v/>
      </c>
      <c r="S167" s="309">
        <v>100</v>
      </c>
      <c r="T167" s="310" t="str">
        <f t="shared" si="27"/>
        <v/>
      </c>
      <c r="U167" s="311">
        <v>0</v>
      </c>
      <c r="V167" s="312" t="str">
        <f t="shared" si="28"/>
        <v/>
      </c>
      <c r="W167" s="313" t="s">
        <v>125</v>
      </c>
      <c r="X167" s="314" t="str">
        <f t="shared" si="29"/>
        <v/>
      </c>
      <c r="Y167" s="313" t="s">
        <v>56</v>
      </c>
      <c r="Z167" s="314" t="str">
        <f>IF(SUM($E167:$N167)&gt;0,$X167*(VLOOKUP($Y167,'Lookup Tables'!$K$4:$L$7,2,FALSE)),"")</f>
        <v/>
      </c>
      <c r="AA167" s="309">
        <v>100</v>
      </c>
      <c r="AB167" s="314" t="str">
        <f t="shared" si="30"/>
        <v/>
      </c>
      <c r="AC167" s="309" t="s">
        <v>62</v>
      </c>
      <c r="AD167" s="314" t="str">
        <f t="shared" si="31"/>
        <v/>
      </c>
      <c r="AE167" s="309" t="s">
        <v>56</v>
      </c>
      <c r="AF167" s="314" t="str">
        <f t="shared" si="32"/>
        <v/>
      </c>
      <c r="AG167" s="315" t="str">
        <f t="shared" si="35"/>
        <v/>
      </c>
      <c r="AH167" s="316" t="s">
        <v>68</v>
      </c>
      <c r="AI167" s="317" t="str">
        <f t="shared" si="33"/>
        <v/>
      </c>
    </row>
    <row r="168" spans="1:35" ht="17.25" customHeight="1" x14ac:dyDescent="0.3">
      <c r="A168" s="24"/>
      <c r="B168" s="302">
        <v>156</v>
      </c>
      <c r="C168" s="303"/>
      <c r="D168" s="303"/>
      <c r="E168" s="304"/>
      <c r="F168" s="304"/>
      <c r="G168" s="304"/>
      <c r="H168" s="304"/>
      <c r="I168" s="304"/>
      <c r="J168" s="304"/>
      <c r="K168" s="304"/>
      <c r="L168" s="304"/>
      <c r="M168" s="304"/>
      <c r="N168" s="304"/>
      <c r="O168" s="305" t="str">
        <f t="shared" si="34"/>
        <v/>
      </c>
      <c r="P168" s="306" t="str">
        <f t="shared" si="24"/>
        <v/>
      </c>
      <c r="Q168" s="307">
        <f t="shared" si="25"/>
        <v>100</v>
      </c>
      <c r="R168" s="308" t="str">
        <f t="shared" si="26"/>
        <v/>
      </c>
      <c r="S168" s="309">
        <v>100</v>
      </c>
      <c r="T168" s="310" t="str">
        <f t="shared" si="27"/>
        <v/>
      </c>
      <c r="U168" s="311">
        <v>0</v>
      </c>
      <c r="V168" s="312" t="str">
        <f t="shared" si="28"/>
        <v/>
      </c>
      <c r="W168" s="313" t="s">
        <v>125</v>
      </c>
      <c r="X168" s="314" t="str">
        <f t="shared" si="29"/>
        <v/>
      </c>
      <c r="Y168" s="313" t="s">
        <v>56</v>
      </c>
      <c r="Z168" s="314" t="str">
        <f>IF(SUM($E168:$N168)&gt;0,$X168*(VLOOKUP($Y168,'Lookup Tables'!$K$4:$L$7,2,FALSE)),"")</f>
        <v/>
      </c>
      <c r="AA168" s="309">
        <v>100</v>
      </c>
      <c r="AB168" s="314" t="str">
        <f t="shared" si="30"/>
        <v/>
      </c>
      <c r="AC168" s="309" t="s">
        <v>62</v>
      </c>
      <c r="AD168" s="314" t="str">
        <f t="shared" si="31"/>
        <v/>
      </c>
      <c r="AE168" s="309" t="s">
        <v>56</v>
      </c>
      <c r="AF168" s="314" t="str">
        <f t="shared" si="32"/>
        <v/>
      </c>
      <c r="AG168" s="315" t="str">
        <f t="shared" si="35"/>
        <v/>
      </c>
      <c r="AH168" s="316" t="s">
        <v>68</v>
      </c>
      <c r="AI168" s="317" t="str">
        <f t="shared" si="33"/>
        <v/>
      </c>
    </row>
    <row r="169" spans="1:35" ht="17.25" customHeight="1" x14ac:dyDescent="0.3">
      <c r="A169" s="24"/>
      <c r="B169" s="302">
        <v>157</v>
      </c>
      <c r="C169" s="303"/>
      <c r="D169" s="303"/>
      <c r="E169" s="304"/>
      <c r="F169" s="304"/>
      <c r="G169" s="304"/>
      <c r="H169" s="304"/>
      <c r="I169" s="304"/>
      <c r="J169" s="304"/>
      <c r="K169" s="304"/>
      <c r="L169" s="304"/>
      <c r="M169" s="304"/>
      <c r="N169" s="304"/>
      <c r="O169" s="305" t="str">
        <f t="shared" si="34"/>
        <v/>
      </c>
      <c r="P169" s="306" t="str">
        <f t="shared" si="24"/>
        <v/>
      </c>
      <c r="Q169" s="307">
        <f t="shared" si="25"/>
        <v>100</v>
      </c>
      <c r="R169" s="308" t="str">
        <f t="shared" si="26"/>
        <v/>
      </c>
      <c r="S169" s="309">
        <v>100</v>
      </c>
      <c r="T169" s="310" t="str">
        <f t="shared" si="27"/>
        <v/>
      </c>
      <c r="U169" s="311">
        <v>0</v>
      </c>
      <c r="V169" s="312" t="str">
        <f t="shared" si="28"/>
        <v/>
      </c>
      <c r="W169" s="313" t="s">
        <v>125</v>
      </c>
      <c r="X169" s="314" t="str">
        <f t="shared" si="29"/>
        <v/>
      </c>
      <c r="Y169" s="313" t="s">
        <v>56</v>
      </c>
      <c r="Z169" s="314" t="str">
        <f>IF(SUM($E169:$N169)&gt;0,$X169*(VLOOKUP($Y169,'Lookup Tables'!$K$4:$L$7,2,FALSE)),"")</f>
        <v/>
      </c>
      <c r="AA169" s="309">
        <v>100</v>
      </c>
      <c r="AB169" s="314" t="str">
        <f t="shared" si="30"/>
        <v/>
      </c>
      <c r="AC169" s="309" t="s">
        <v>62</v>
      </c>
      <c r="AD169" s="314" t="str">
        <f t="shared" si="31"/>
        <v/>
      </c>
      <c r="AE169" s="309" t="s">
        <v>56</v>
      </c>
      <c r="AF169" s="314" t="str">
        <f t="shared" si="32"/>
        <v/>
      </c>
      <c r="AG169" s="315" t="str">
        <f t="shared" si="35"/>
        <v/>
      </c>
      <c r="AH169" s="316" t="s">
        <v>68</v>
      </c>
      <c r="AI169" s="317" t="str">
        <f t="shared" si="33"/>
        <v/>
      </c>
    </row>
    <row r="170" spans="1:35" ht="17.25" customHeight="1" x14ac:dyDescent="0.3">
      <c r="A170" s="24"/>
      <c r="B170" s="302">
        <v>158</v>
      </c>
      <c r="C170" s="303"/>
      <c r="D170" s="303"/>
      <c r="E170" s="304"/>
      <c r="F170" s="304"/>
      <c r="G170" s="304"/>
      <c r="H170" s="304"/>
      <c r="I170" s="304"/>
      <c r="J170" s="304"/>
      <c r="K170" s="304"/>
      <c r="L170" s="304"/>
      <c r="M170" s="304"/>
      <c r="N170" s="304"/>
      <c r="O170" s="305" t="str">
        <f t="shared" si="34"/>
        <v/>
      </c>
      <c r="P170" s="306" t="str">
        <f t="shared" si="24"/>
        <v/>
      </c>
      <c r="Q170" s="307">
        <f t="shared" si="25"/>
        <v>100</v>
      </c>
      <c r="R170" s="308" t="str">
        <f t="shared" si="26"/>
        <v/>
      </c>
      <c r="S170" s="309">
        <v>100</v>
      </c>
      <c r="T170" s="310" t="str">
        <f t="shared" si="27"/>
        <v/>
      </c>
      <c r="U170" s="311">
        <v>0</v>
      </c>
      <c r="V170" s="312" t="str">
        <f t="shared" si="28"/>
        <v/>
      </c>
      <c r="W170" s="313" t="s">
        <v>125</v>
      </c>
      <c r="X170" s="314" t="str">
        <f t="shared" si="29"/>
        <v/>
      </c>
      <c r="Y170" s="313" t="s">
        <v>56</v>
      </c>
      <c r="Z170" s="314" t="str">
        <f>IF(SUM($E170:$N170)&gt;0,$X170*(VLOOKUP($Y170,'Lookup Tables'!$K$4:$L$7,2,FALSE)),"")</f>
        <v/>
      </c>
      <c r="AA170" s="309">
        <v>100</v>
      </c>
      <c r="AB170" s="314" t="str">
        <f t="shared" si="30"/>
        <v/>
      </c>
      <c r="AC170" s="309" t="s">
        <v>62</v>
      </c>
      <c r="AD170" s="314" t="str">
        <f t="shared" si="31"/>
        <v/>
      </c>
      <c r="AE170" s="309" t="s">
        <v>56</v>
      </c>
      <c r="AF170" s="314" t="str">
        <f t="shared" si="32"/>
        <v/>
      </c>
      <c r="AG170" s="315" t="str">
        <f t="shared" si="35"/>
        <v/>
      </c>
      <c r="AH170" s="316" t="s">
        <v>68</v>
      </c>
      <c r="AI170" s="317" t="str">
        <f t="shared" si="33"/>
        <v/>
      </c>
    </row>
    <row r="171" spans="1:35" ht="17.25" customHeight="1" x14ac:dyDescent="0.3">
      <c r="A171" s="24"/>
      <c r="B171" s="302">
        <v>159</v>
      </c>
      <c r="C171" s="303"/>
      <c r="D171" s="303"/>
      <c r="E171" s="304"/>
      <c r="F171" s="304"/>
      <c r="G171" s="304"/>
      <c r="H171" s="304"/>
      <c r="I171" s="304"/>
      <c r="J171" s="304"/>
      <c r="K171" s="304"/>
      <c r="L171" s="304"/>
      <c r="M171" s="304"/>
      <c r="N171" s="304"/>
      <c r="O171" s="305" t="str">
        <f t="shared" si="34"/>
        <v/>
      </c>
      <c r="P171" s="306" t="str">
        <f t="shared" si="24"/>
        <v/>
      </c>
      <c r="Q171" s="307">
        <f t="shared" si="25"/>
        <v>100</v>
      </c>
      <c r="R171" s="308" t="str">
        <f t="shared" si="26"/>
        <v/>
      </c>
      <c r="S171" s="309">
        <v>100</v>
      </c>
      <c r="T171" s="310" t="str">
        <f t="shared" si="27"/>
        <v/>
      </c>
      <c r="U171" s="311">
        <v>0</v>
      </c>
      <c r="V171" s="312" t="str">
        <f t="shared" si="28"/>
        <v/>
      </c>
      <c r="W171" s="313" t="s">
        <v>125</v>
      </c>
      <c r="X171" s="314" t="str">
        <f t="shared" si="29"/>
        <v/>
      </c>
      <c r="Y171" s="313" t="s">
        <v>56</v>
      </c>
      <c r="Z171" s="314" t="str">
        <f>IF(SUM($E171:$N171)&gt;0,$X171*(VLOOKUP($Y171,'Lookup Tables'!$K$4:$L$7,2,FALSE)),"")</f>
        <v/>
      </c>
      <c r="AA171" s="309">
        <v>100</v>
      </c>
      <c r="AB171" s="314" t="str">
        <f t="shared" si="30"/>
        <v/>
      </c>
      <c r="AC171" s="309" t="s">
        <v>62</v>
      </c>
      <c r="AD171" s="314" t="str">
        <f t="shared" si="31"/>
        <v/>
      </c>
      <c r="AE171" s="309" t="s">
        <v>56</v>
      </c>
      <c r="AF171" s="314" t="str">
        <f t="shared" si="32"/>
        <v/>
      </c>
      <c r="AG171" s="315" t="str">
        <f t="shared" si="35"/>
        <v/>
      </c>
      <c r="AH171" s="316" t="s">
        <v>68</v>
      </c>
      <c r="AI171" s="317" t="str">
        <f t="shared" si="33"/>
        <v/>
      </c>
    </row>
    <row r="172" spans="1:35" ht="17.25" customHeight="1" x14ac:dyDescent="0.3">
      <c r="A172" s="24"/>
      <c r="B172" s="302">
        <v>160</v>
      </c>
      <c r="C172" s="303"/>
      <c r="D172" s="303"/>
      <c r="E172" s="304"/>
      <c r="F172" s="304"/>
      <c r="G172" s="304"/>
      <c r="H172" s="304"/>
      <c r="I172" s="304"/>
      <c r="J172" s="304"/>
      <c r="K172" s="304"/>
      <c r="L172" s="304"/>
      <c r="M172" s="304"/>
      <c r="N172" s="304"/>
      <c r="O172" s="305" t="str">
        <f t="shared" si="34"/>
        <v/>
      </c>
      <c r="P172" s="306" t="str">
        <f t="shared" si="24"/>
        <v/>
      </c>
      <c r="Q172" s="307">
        <f t="shared" si="25"/>
        <v>100</v>
      </c>
      <c r="R172" s="308" t="str">
        <f t="shared" si="26"/>
        <v/>
      </c>
      <c r="S172" s="309">
        <v>100</v>
      </c>
      <c r="T172" s="310" t="str">
        <f t="shared" si="27"/>
        <v/>
      </c>
      <c r="U172" s="311">
        <v>0</v>
      </c>
      <c r="V172" s="312" t="str">
        <f t="shared" si="28"/>
        <v/>
      </c>
      <c r="W172" s="313" t="s">
        <v>125</v>
      </c>
      <c r="X172" s="314" t="str">
        <f t="shared" si="29"/>
        <v/>
      </c>
      <c r="Y172" s="313" t="s">
        <v>56</v>
      </c>
      <c r="Z172" s="314" t="str">
        <f>IF(SUM($E172:$N172)&gt;0,$X172*(VLOOKUP($Y172,'Lookup Tables'!$K$4:$L$7,2,FALSE)),"")</f>
        <v/>
      </c>
      <c r="AA172" s="309">
        <v>100</v>
      </c>
      <c r="AB172" s="314" t="str">
        <f t="shared" si="30"/>
        <v/>
      </c>
      <c r="AC172" s="309" t="s">
        <v>62</v>
      </c>
      <c r="AD172" s="314" t="str">
        <f t="shared" si="31"/>
        <v/>
      </c>
      <c r="AE172" s="309" t="s">
        <v>56</v>
      </c>
      <c r="AF172" s="314" t="str">
        <f t="shared" si="32"/>
        <v/>
      </c>
      <c r="AG172" s="315" t="str">
        <f t="shared" si="35"/>
        <v/>
      </c>
      <c r="AH172" s="316" t="s">
        <v>68</v>
      </c>
      <c r="AI172" s="317" t="str">
        <f t="shared" si="33"/>
        <v/>
      </c>
    </row>
    <row r="173" spans="1:35" ht="17.25" customHeight="1" x14ac:dyDescent="0.3">
      <c r="A173" s="24"/>
      <c r="B173" s="302">
        <v>161</v>
      </c>
      <c r="C173" s="303"/>
      <c r="D173" s="303"/>
      <c r="E173" s="304"/>
      <c r="F173" s="304"/>
      <c r="G173" s="304"/>
      <c r="H173" s="304"/>
      <c r="I173" s="304"/>
      <c r="J173" s="304"/>
      <c r="K173" s="304"/>
      <c r="L173" s="304"/>
      <c r="M173" s="304"/>
      <c r="N173" s="304"/>
      <c r="O173" s="305" t="str">
        <f t="shared" si="34"/>
        <v/>
      </c>
      <c r="P173" s="306" t="str">
        <f t="shared" si="24"/>
        <v/>
      </c>
      <c r="Q173" s="307">
        <f t="shared" si="25"/>
        <v>100</v>
      </c>
      <c r="R173" s="308" t="str">
        <f t="shared" si="26"/>
        <v/>
      </c>
      <c r="S173" s="309">
        <v>100</v>
      </c>
      <c r="T173" s="310" t="str">
        <f t="shared" si="27"/>
        <v/>
      </c>
      <c r="U173" s="311">
        <v>0</v>
      </c>
      <c r="V173" s="312" t="str">
        <f t="shared" si="28"/>
        <v/>
      </c>
      <c r="W173" s="313" t="s">
        <v>125</v>
      </c>
      <c r="X173" s="314" t="str">
        <f t="shared" si="29"/>
        <v/>
      </c>
      <c r="Y173" s="313" t="s">
        <v>56</v>
      </c>
      <c r="Z173" s="314" t="str">
        <f>IF(SUM($E173:$N173)&gt;0,$X173*(VLOOKUP($Y173,'Lookup Tables'!$K$4:$L$7,2,FALSE)),"")</f>
        <v/>
      </c>
      <c r="AA173" s="309">
        <v>100</v>
      </c>
      <c r="AB173" s="314" t="str">
        <f t="shared" si="30"/>
        <v/>
      </c>
      <c r="AC173" s="309" t="s">
        <v>62</v>
      </c>
      <c r="AD173" s="314" t="str">
        <f t="shared" si="31"/>
        <v/>
      </c>
      <c r="AE173" s="309" t="s">
        <v>56</v>
      </c>
      <c r="AF173" s="314" t="str">
        <f t="shared" si="32"/>
        <v/>
      </c>
      <c r="AG173" s="315" t="str">
        <f t="shared" si="35"/>
        <v/>
      </c>
      <c r="AH173" s="316" t="s">
        <v>68</v>
      </c>
      <c r="AI173" s="317" t="str">
        <f t="shared" si="33"/>
        <v/>
      </c>
    </row>
    <row r="174" spans="1:35" ht="17.25" customHeight="1" x14ac:dyDescent="0.3">
      <c r="A174" s="24"/>
      <c r="B174" s="302">
        <v>162</v>
      </c>
      <c r="C174" s="303"/>
      <c r="D174" s="303"/>
      <c r="E174" s="304"/>
      <c r="F174" s="304"/>
      <c r="G174" s="304"/>
      <c r="H174" s="304"/>
      <c r="I174" s="304"/>
      <c r="J174" s="304"/>
      <c r="K174" s="304"/>
      <c r="L174" s="304"/>
      <c r="M174" s="304"/>
      <c r="N174" s="304"/>
      <c r="O174" s="305" t="str">
        <f t="shared" si="34"/>
        <v/>
      </c>
      <c r="P174" s="306" t="str">
        <f t="shared" si="24"/>
        <v/>
      </c>
      <c r="Q174" s="307">
        <f t="shared" si="25"/>
        <v>100</v>
      </c>
      <c r="R174" s="308" t="str">
        <f t="shared" si="26"/>
        <v/>
      </c>
      <c r="S174" s="309">
        <v>100</v>
      </c>
      <c r="T174" s="310" t="str">
        <f t="shared" si="27"/>
        <v/>
      </c>
      <c r="U174" s="311">
        <v>0</v>
      </c>
      <c r="V174" s="312" t="str">
        <f t="shared" si="28"/>
        <v/>
      </c>
      <c r="W174" s="313" t="s">
        <v>125</v>
      </c>
      <c r="X174" s="314" t="str">
        <f t="shared" si="29"/>
        <v/>
      </c>
      <c r="Y174" s="313" t="s">
        <v>56</v>
      </c>
      <c r="Z174" s="314" t="str">
        <f>IF(SUM($E174:$N174)&gt;0,$X174*(VLOOKUP($Y174,'Lookup Tables'!$K$4:$L$7,2,FALSE)),"")</f>
        <v/>
      </c>
      <c r="AA174" s="309">
        <v>100</v>
      </c>
      <c r="AB174" s="314" t="str">
        <f t="shared" si="30"/>
        <v/>
      </c>
      <c r="AC174" s="309" t="s">
        <v>62</v>
      </c>
      <c r="AD174" s="314" t="str">
        <f t="shared" si="31"/>
        <v/>
      </c>
      <c r="AE174" s="309" t="s">
        <v>56</v>
      </c>
      <c r="AF174" s="314" t="str">
        <f t="shared" si="32"/>
        <v/>
      </c>
      <c r="AG174" s="315" t="str">
        <f t="shared" si="35"/>
        <v/>
      </c>
      <c r="AH174" s="316" t="s">
        <v>68</v>
      </c>
      <c r="AI174" s="317" t="str">
        <f t="shared" si="33"/>
        <v/>
      </c>
    </row>
    <row r="175" spans="1:35" ht="17.25" customHeight="1" x14ac:dyDescent="0.3">
      <c r="A175" s="24"/>
      <c r="B175" s="302">
        <v>163</v>
      </c>
      <c r="C175" s="303"/>
      <c r="D175" s="303"/>
      <c r="E175" s="304"/>
      <c r="F175" s="304"/>
      <c r="G175" s="304"/>
      <c r="H175" s="304"/>
      <c r="I175" s="304"/>
      <c r="J175" s="304"/>
      <c r="K175" s="304"/>
      <c r="L175" s="304"/>
      <c r="M175" s="304"/>
      <c r="N175" s="304"/>
      <c r="O175" s="305" t="str">
        <f t="shared" si="34"/>
        <v/>
      </c>
      <c r="P175" s="306" t="str">
        <f t="shared" si="24"/>
        <v/>
      </c>
      <c r="Q175" s="307">
        <f t="shared" si="25"/>
        <v>100</v>
      </c>
      <c r="R175" s="308" t="str">
        <f t="shared" si="26"/>
        <v/>
      </c>
      <c r="S175" s="309">
        <v>100</v>
      </c>
      <c r="T175" s="310" t="str">
        <f t="shared" si="27"/>
        <v/>
      </c>
      <c r="U175" s="311">
        <v>0</v>
      </c>
      <c r="V175" s="312" t="str">
        <f t="shared" si="28"/>
        <v/>
      </c>
      <c r="W175" s="313" t="s">
        <v>125</v>
      </c>
      <c r="X175" s="314" t="str">
        <f t="shared" si="29"/>
        <v/>
      </c>
      <c r="Y175" s="313" t="s">
        <v>56</v>
      </c>
      <c r="Z175" s="314" t="str">
        <f>IF(SUM($E175:$N175)&gt;0,$X175*(VLOOKUP($Y175,'Lookup Tables'!$K$4:$L$7,2,FALSE)),"")</f>
        <v/>
      </c>
      <c r="AA175" s="309">
        <v>100</v>
      </c>
      <c r="AB175" s="314" t="str">
        <f t="shared" si="30"/>
        <v/>
      </c>
      <c r="AC175" s="309" t="s">
        <v>62</v>
      </c>
      <c r="AD175" s="314" t="str">
        <f t="shared" si="31"/>
        <v/>
      </c>
      <c r="AE175" s="309" t="s">
        <v>56</v>
      </c>
      <c r="AF175" s="314" t="str">
        <f t="shared" si="32"/>
        <v/>
      </c>
      <c r="AG175" s="315" t="str">
        <f t="shared" si="35"/>
        <v/>
      </c>
      <c r="AH175" s="316" t="s">
        <v>68</v>
      </c>
      <c r="AI175" s="317" t="str">
        <f t="shared" si="33"/>
        <v/>
      </c>
    </row>
    <row r="176" spans="1:35" ht="17.25" customHeight="1" x14ac:dyDescent="0.3">
      <c r="A176" s="24"/>
      <c r="B176" s="302">
        <v>164</v>
      </c>
      <c r="C176" s="303"/>
      <c r="D176" s="303"/>
      <c r="E176" s="304"/>
      <c r="F176" s="304"/>
      <c r="G176" s="304"/>
      <c r="H176" s="304"/>
      <c r="I176" s="304"/>
      <c r="J176" s="304"/>
      <c r="K176" s="304"/>
      <c r="L176" s="304"/>
      <c r="M176" s="304"/>
      <c r="N176" s="304"/>
      <c r="O176" s="305" t="str">
        <f t="shared" si="34"/>
        <v/>
      </c>
      <c r="P176" s="306" t="str">
        <f t="shared" si="24"/>
        <v/>
      </c>
      <c r="Q176" s="307">
        <f t="shared" si="25"/>
        <v>100</v>
      </c>
      <c r="R176" s="308" t="str">
        <f t="shared" si="26"/>
        <v/>
      </c>
      <c r="S176" s="309">
        <v>100</v>
      </c>
      <c r="T176" s="310" t="str">
        <f t="shared" si="27"/>
        <v/>
      </c>
      <c r="U176" s="311">
        <v>0</v>
      </c>
      <c r="V176" s="312" t="str">
        <f t="shared" si="28"/>
        <v/>
      </c>
      <c r="W176" s="313" t="s">
        <v>125</v>
      </c>
      <c r="X176" s="314" t="str">
        <f t="shared" si="29"/>
        <v/>
      </c>
      <c r="Y176" s="313" t="s">
        <v>56</v>
      </c>
      <c r="Z176" s="314" t="str">
        <f>IF(SUM($E176:$N176)&gt;0,$X176*(VLOOKUP($Y176,'Lookup Tables'!$K$4:$L$7,2,FALSE)),"")</f>
        <v/>
      </c>
      <c r="AA176" s="309">
        <v>100</v>
      </c>
      <c r="AB176" s="314" t="str">
        <f t="shared" si="30"/>
        <v/>
      </c>
      <c r="AC176" s="309" t="s">
        <v>62</v>
      </c>
      <c r="AD176" s="314" t="str">
        <f t="shared" si="31"/>
        <v/>
      </c>
      <c r="AE176" s="309" t="s">
        <v>56</v>
      </c>
      <c r="AF176" s="314" t="str">
        <f t="shared" si="32"/>
        <v/>
      </c>
      <c r="AG176" s="315" t="str">
        <f t="shared" si="35"/>
        <v/>
      </c>
      <c r="AH176" s="316" t="s">
        <v>68</v>
      </c>
      <c r="AI176" s="317" t="str">
        <f t="shared" si="33"/>
        <v/>
      </c>
    </row>
    <row r="177" spans="1:35" ht="17.25" customHeight="1" x14ac:dyDescent="0.3">
      <c r="A177" s="24"/>
      <c r="B177" s="302">
        <v>165</v>
      </c>
      <c r="C177" s="303"/>
      <c r="D177" s="303"/>
      <c r="E177" s="304"/>
      <c r="F177" s="304"/>
      <c r="G177" s="304"/>
      <c r="H177" s="304"/>
      <c r="I177" s="304"/>
      <c r="J177" s="304"/>
      <c r="K177" s="304"/>
      <c r="L177" s="304"/>
      <c r="M177" s="304"/>
      <c r="N177" s="304"/>
      <c r="O177" s="305" t="str">
        <f t="shared" si="34"/>
        <v/>
      </c>
      <c r="P177" s="306" t="str">
        <f t="shared" si="24"/>
        <v/>
      </c>
      <c r="Q177" s="307">
        <f t="shared" si="25"/>
        <v>100</v>
      </c>
      <c r="R177" s="308" t="str">
        <f t="shared" si="26"/>
        <v/>
      </c>
      <c r="S177" s="309">
        <v>100</v>
      </c>
      <c r="T177" s="310" t="str">
        <f t="shared" si="27"/>
        <v/>
      </c>
      <c r="U177" s="311">
        <v>0</v>
      </c>
      <c r="V177" s="312" t="str">
        <f t="shared" si="28"/>
        <v/>
      </c>
      <c r="W177" s="313" t="s">
        <v>125</v>
      </c>
      <c r="X177" s="314" t="str">
        <f t="shared" si="29"/>
        <v/>
      </c>
      <c r="Y177" s="313" t="s">
        <v>56</v>
      </c>
      <c r="Z177" s="314" t="str">
        <f>IF(SUM($E177:$N177)&gt;0,$X177*(VLOOKUP($Y177,'Lookup Tables'!$K$4:$L$7,2,FALSE)),"")</f>
        <v/>
      </c>
      <c r="AA177" s="309">
        <v>100</v>
      </c>
      <c r="AB177" s="314" t="str">
        <f t="shared" si="30"/>
        <v/>
      </c>
      <c r="AC177" s="309" t="s">
        <v>62</v>
      </c>
      <c r="AD177" s="314" t="str">
        <f t="shared" si="31"/>
        <v/>
      </c>
      <c r="AE177" s="309" t="s">
        <v>56</v>
      </c>
      <c r="AF177" s="314" t="str">
        <f t="shared" si="32"/>
        <v/>
      </c>
      <c r="AG177" s="315" t="str">
        <f t="shared" si="35"/>
        <v/>
      </c>
      <c r="AH177" s="316" t="s">
        <v>68</v>
      </c>
      <c r="AI177" s="317" t="str">
        <f t="shared" si="33"/>
        <v/>
      </c>
    </row>
    <row r="178" spans="1:35" ht="17.25" customHeight="1" x14ac:dyDescent="0.3">
      <c r="A178" s="24"/>
      <c r="B178" s="302">
        <v>166</v>
      </c>
      <c r="C178" s="303"/>
      <c r="D178" s="303"/>
      <c r="E178" s="304"/>
      <c r="F178" s="304"/>
      <c r="G178" s="304"/>
      <c r="H178" s="304"/>
      <c r="I178" s="304"/>
      <c r="J178" s="304"/>
      <c r="K178" s="304"/>
      <c r="L178" s="304"/>
      <c r="M178" s="304"/>
      <c r="N178" s="304"/>
      <c r="O178" s="305" t="str">
        <f t="shared" si="34"/>
        <v/>
      </c>
      <c r="P178" s="306" t="str">
        <f t="shared" si="24"/>
        <v/>
      </c>
      <c r="Q178" s="307">
        <f t="shared" si="25"/>
        <v>100</v>
      </c>
      <c r="R178" s="308" t="str">
        <f t="shared" si="26"/>
        <v/>
      </c>
      <c r="S178" s="309">
        <v>100</v>
      </c>
      <c r="T178" s="310" t="str">
        <f t="shared" si="27"/>
        <v/>
      </c>
      <c r="U178" s="311">
        <v>0</v>
      </c>
      <c r="V178" s="312" t="str">
        <f t="shared" si="28"/>
        <v/>
      </c>
      <c r="W178" s="313" t="s">
        <v>125</v>
      </c>
      <c r="X178" s="314" t="str">
        <f t="shared" si="29"/>
        <v/>
      </c>
      <c r="Y178" s="313" t="s">
        <v>56</v>
      </c>
      <c r="Z178" s="314" t="str">
        <f>IF(SUM($E178:$N178)&gt;0,$X178*(VLOOKUP($Y178,'Lookup Tables'!$K$4:$L$7,2,FALSE)),"")</f>
        <v/>
      </c>
      <c r="AA178" s="309">
        <v>100</v>
      </c>
      <c r="AB178" s="314" t="str">
        <f t="shared" si="30"/>
        <v/>
      </c>
      <c r="AC178" s="309" t="s">
        <v>62</v>
      </c>
      <c r="AD178" s="314" t="str">
        <f t="shared" si="31"/>
        <v/>
      </c>
      <c r="AE178" s="309" t="s">
        <v>56</v>
      </c>
      <c r="AF178" s="314" t="str">
        <f t="shared" si="32"/>
        <v/>
      </c>
      <c r="AG178" s="315" t="str">
        <f t="shared" si="35"/>
        <v/>
      </c>
      <c r="AH178" s="316" t="s">
        <v>68</v>
      </c>
      <c r="AI178" s="317" t="str">
        <f t="shared" si="33"/>
        <v/>
      </c>
    </row>
    <row r="179" spans="1:35" ht="17.25" customHeight="1" x14ac:dyDescent="0.3">
      <c r="A179" s="24"/>
      <c r="B179" s="302">
        <v>167</v>
      </c>
      <c r="C179" s="303"/>
      <c r="D179" s="303"/>
      <c r="E179" s="304"/>
      <c r="F179" s="304"/>
      <c r="G179" s="304"/>
      <c r="H179" s="304"/>
      <c r="I179" s="304"/>
      <c r="J179" s="304"/>
      <c r="K179" s="304"/>
      <c r="L179" s="304"/>
      <c r="M179" s="304"/>
      <c r="N179" s="304"/>
      <c r="O179" s="305" t="str">
        <f t="shared" si="34"/>
        <v/>
      </c>
      <c r="P179" s="306" t="str">
        <f t="shared" si="24"/>
        <v/>
      </c>
      <c r="Q179" s="307">
        <f t="shared" si="25"/>
        <v>100</v>
      </c>
      <c r="R179" s="308" t="str">
        <f t="shared" si="26"/>
        <v/>
      </c>
      <c r="S179" s="309">
        <v>100</v>
      </c>
      <c r="T179" s="310" t="str">
        <f t="shared" si="27"/>
        <v/>
      </c>
      <c r="U179" s="311">
        <v>0</v>
      </c>
      <c r="V179" s="312" t="str">
        <f t="shared" si="28"/>
        <v/>
      </c>
      <c r="W179" s="313" t="s">
        <v>125</v>
      </c>
      <c r="X179" s="314" t="str">
        <f t="shared" si="29"/>
        <v/>
      </c>
      <c r="Y179" s="313" t="s">
        <v>56</v>
      </c>
      <c r="Z179" s="314" t="str">
        <f>IF(SUM($E179:$N179)&gt;0,$X179*(VLOOKUP($Y179,'Lookup Tables'!$K$4:$L$7,2,FALSE)),"")</f>
        <v/>
      </c>
      <c r="AA179" s="309">
        <v>100</v>
      </c>
      <c r="AB179" s="314" t="str">
        <f t="shared" si="30"/>
        <v/>
      </c>
      <c r="AC179" s="309" t="s">
        <v>62</v>
      </c>
      <c r="AD179" s="314" t="str">
        <f t="shared" si="31"/>
        <v/>
      </c>
      <c r="AE179" s="309" t="s">
        <v>56</v>
      </c>
      <c r="AF179" s="314" t="str">
        <f t="shared" si="32"/>
        <v/>
      </c>
      <c r="AG179" s="315" t="str">
        <f t="shared" si="35"/>
        <v/>
      </c>
      <c r="AH179" s="316" t="s">
        <v>68</v>
      </c>
      <c r="AI179" s="317" t="str">
        <f t="shared" si="33"/>
        <v/>
      </c>
    </row>
    <row r="180" spans="1:35" ht="17.25" customHeight="1" x14ac:dyDescent="0.3">
      <c r="A180" s="24"/>
      <c r="B180" s="302">
        <v>168</v>
      </c>
      <c r="C180" s="303"/>
      <c r="D180" s="303"/>
      <c r="E180" s="304"/>
      <c r="F180" s="304"/>
      <c r="G180" s="304"/>
      <c r="H180" s="304"/>
      <c r="I180" s="304"/>
      <c r="J180" s="304"/>
      <c r="K180" s="304"/>
      <c r="L180" s="304"/>
      <c r="M180" s="304"/>
      <c r="N180" s="304"/>
      <c r="O180" s="305" t="str">
        <f t="shared" si="34"/>
        <v/>
      </c>
      <c r="P180" s="306" t="str">
        <f t="shared" si="24"/>
        <v/>
      </c>
      <c r="Q180" s="307">
        <f t="shared" si="25"/>
        <v>100</v>
      </c>
      <c r="R180" s="308" t="str">
        <f t="shared" si="26"/>
        <v/>
      </c>
      <c r="S180" s="309">
        <v>100</v>
      </c>
      <c r="T180" s="310" t="str">
        <f t="shared" si="27"/>
        <v/>
      </c>
      <c r="U180" s="311">
        <v>0</v>
      </c>
      <c r="V180" s="312" t="str">
        <f t="shared" si="28"/>
        <v/>
      </c>
      <c r="W180" s="313" t="s">
        <v>125</v>
      </c>
      <c r="X180" s="314" t="str">
        <f t="shared" si="29"/>
        <v/>
      </c>
      <c r="Y180" s="313" t="s">
        <v>56</v>
      </c>
      <c r="Z180" s="314" t="str">
        <f>IF(SUM($E180:$N180)&gt;0,$X180*(VLOOKUP($Y180,'Lookup Tables'!$K$4:$L$7,2,FALSE)),"")</f>
        <v/>
      </c>
      <c r="AA180" s="309">
        <v>100</v>
      </c>
      <c r="AB180" s="314" t="str">
        <f t="shared" si="30"/>
        <v/>
      </c>
      <c r="AC180" s="309" t="s">
        <v>62</v>
      </c>
      <c r="AD180" s="314" t="str">
        <f t="shared" si="31"/>
        <v/>
      </c>
      <c r="AE180" s="309" t="s">
        <v>56</v>
      </c>
      <c r="AF180" s="314" t="str">
        <f t="shared" si="32"/>
        <v/>
      </c>
      <c r="AG180" s="315" t="str">
        <f t="shared" si="35"/>
        <v/>
      </c>
      <c r="AH180" s="316" t="s">
        <v>68</v>
      </c>
      <c r="AI180" s="317" t="str">
        <f t="shared" si="33"/>
        <v/>
      </c>
    </row>
    <row r="181" spans="1:35" ht="17.25" customHeight="1" x14ac:dyDescent="0.3">
      <c r="A181" s="24"/>
      <c r="B181" s="302">
        <v>169</v>
      </c>
      <c r="C181" s="303"/>
      <c r="D181" s="303"/>
      <c r="E181" s="304"/>
      <c r="F181" s="304"/>
      <c r="G181" s="304"/>
      <c r="H181" s="304"/>
      <c r="I181" s="304"/>
      <c r="J181" s="304"/>
      <c r="K181" s="304"/>
      <c r="L181" s="304"/>
      <c r="M181" s="304"/>
      <c r="N181" s="304"/>
      <c r="O181" s="305" t="str">
        <f t="shared" si="34"/>
        <v/>
      </c>
      <c r="P181" s="306" t="str">
        <f t="shared" si="24"/>
        <v/>
      </c>
      <c r="Q181" s="307">
        <f t="shared" si="25"/>
        <v>100</v>
      </c>
      <c r="R181" s="308" t="str">
        <f t="shared" si="26"/>
        <v/>
      </c>
      <c r="S181" s="309">
        <v>100</v>
      </c>
      <c r="T181" s="310" t="str">
        <f t="shared" si="27"/>
        <v/>
      </c>
      <c r="U181" s="311">
        <v>0</v>
      </c>
      <c r="V181" s="312" t="str">
        <f t="shared" si="28"/>
        <v/>
      </c>
      <c r="W181" s="313" t="s">
        <v>125</v>
      </c>
      <c r="X181" s="314" t="str">
        <f t="shared" si="29"/>
        <v/>
      </c>
      <c r="Y181" s="313" t="s">
        <v>56</v>
      </c>
      <c r="Z181" s="314" t="str">
        <f>IF(SUM($E181:$N181)&gt;0,$X181*(VLOOKUP($Y181,'Lookup Tables'!$K$4:$L$7,2,FALSE)),"")</f>
        <v/>
      </c>
      <c r="AA181" s="309">
        <v>100</v>
      </c>
      <c r="AB181" s="314" t="str">
        <f t="shared" si="30"/>
        <v/>
      </c>
      <c r="AC181" s="309" t="s">
        <v>62</v>
      </c>
      <c r="AD181" s="314" t="str">
        <f t="shared" si="31"/>
        <v/>
      </c>
      <c r="AE181" s="309" t="s">
        <v>56</v>
      </c>
      <c r="AF181" s="314" t="str">
        <f t="shared" si="32"/>
        <v/>
      </c>
      <c r="AG181" s="315" t="str">
        <f t="shared" si="35"/>
        <v/>
      </c>
      <c r="AH181" s="316" t="s">
        <v>68</v>
      </c>
      <c r="AI181" s="317" t="str">
        <f t="shared" si="33"/>
        <v/>
      </c>
    </row>
    <row r="182" spans="1:35" ht="17.25" customHeight="1" x14ac:dyDescent="0.3">
      <c r="A182" s="24"/>
      <c r="B182" s="302">
        <v>170</v>
      </c>
      <c r="C182" s="303"/>
      <c r="D182" s="303"/>
      <c r="E182" s="304"/>
      <c r="F182" s="304"/>
      <c r="G182" s="304"/>
      <c r="H182" s="304"/>
      <c r="I182" s="304"/>
      <c r="J182" s="304"/>
      <c r="K182" s="304"/>
      <c r="L182" s="304"/>
      <c r="M182" s="304"/>
      <c r="N182" s="304"/>
      <c r="O182" s="305" t="str">
        <f t="shared" si="34"/>
        <v/>
      </c>
      <c r="P182" s="306" t="str">
        <f t="shared" si="24"/>
        <v/>
      </c>
      <c r="Q182" s="307">
        <f t="shared" si="25"/>
        <v>100</v>
      </c>
      <c r="R182" s="308" t="str">
        <f t="shared" si="26"/>
        <v/>
      </c>
      <c r="S182" s="309">
        <v>100</v>
      </c>
      <c r="T182" s="310" t="str">
        <f t="shared" si="27"/>
        <v/>
      </c>
      <c r="U182" s="311">
        <v>0</v>
      </c>
      <c r="V182" s="312" t="str">
        <f t="shared" si="28"/>
        <v/>
      </c>
      <c r="W182" s="313" t="s">
        <v>125</v>
      </c>
      <c r="X182" s="314" t="str">
        <f t="shared" si="29"/>
        <v/>
      </c>
      <c r="Y182" s="313" t="s">
        <v>56</v>
      </c>
      <c r="Z182" s="314" t="str">
        <f>IF(SUM($E182:$N182)&gt;0,$X182*(VLOOKUP($Y182,'Lookup Tables'!$K$4:$L$7,2,FALSE)),"")</f>
        <v/>
      </c>
      <c r="AA182" s="309">
        <v>100</v>
      </c>
      <c r="AB182" s="314" t="str">
        <f t="shared" si="30"/>
        <v/>
      </c>
      <c r="AC182" s="309" t="s">
        <v>62</v>
      </c>
      <c r="AD182" s="314" t="str">
        <f t="shared" si="31"/>
        <v/>
      </c>
      <c r="AE182" s="309" t="s">
        <v>56</v>
      </c>
      <c r="AF182" s="314" t="str">
        <f t="shared" si="32"/>
        <v/>
      </c>
      <c r="AG182" s="315" t="str">
        <f t="shared" si="35"/>
        <v/>
      </c>
      <c r="AH182" s="316" t="s">
        <v>68</v>
      </c>
      <c r="AI182" s="317" t="str">
        <f t="shared" si="33"/>
        <v/>
      </c>
    </row>
    <row r="183" spans="1:35" ht="17.25" customHeight="1" x14ac:dyDescent="0.3">
      <c r="A183" s="24"/>
      <c r="B183" s="302">
        <v>171</v>
      </c>
      <c r="C183" s="303"/>
      <c r="D183" s="303"/>
      <c r="E183" s="304"/>
      <c r="F183" s="304"/>
      <c r="G183" s="304"/>
      <c r="H183" s="304"/>
      <c r="I183" s="304"/>
      <c r="J183" s="304"/>
      <c r="K183" s="304"/>
      <c r="L183" s="304"/>
      <c r="M183" s="304"/>
      <c r="N183" s="304"/>
      <c r="O183" s="305" t="str">
        <f t="shared" si="34"/>
        <v/>
      </c>
      <c r="P183" s="306" t="str">
        <f t="shared" si="24"/>
        <v/>
      </c>
      <c r="Q183" s="307">
        <f t="shared" si="25"/>
        <v>100</v>
      </c>
      <c r="R183" s="308" t="str">
        <f t="shared" si="26"/>
        <v/>
      </c>
      <c r="S183" s="309">
        <v>100</v>
      </c>
      <c r="T183" s="310" t="str">
        <f t="shared" si="27"/>
        <v/>
      </c>
      <c r="U183" s="311">
        <v>0</v>
      </c>
      <c r="V183" s="312" t="str">
        <f t="shared" si="28"/>
        <v/>
      </c>
      <c r="W183" s="313" t="s">
        <v>125</v>
      </c>
      <c r="X183" s="314" t="str">
        <f t="shared" si="29"/>
        <v/>
      </c>
      <c r="Y183" s="313" t="s">
        <v>56</v>
      </c>
      <c r="Z183" s="314" t="str">
        <f>IF(SUM($E183:$N183)&gt;0,$X183*(VLOOKUP($Y183,'Lookup Tables'!$K$4:$L$7,2,FALSE)),"")</f>
        <v/>
      </c>
      <c r="AA183" s="309">
        <v>100</v>
      </c>
      <c r="AB183" s="314" t="str">
        <f t="shared" si="30"/>
        <v/>
      </c>
      <c r="AC183" s="309" t="s">
        <v>62</v>
      </c>
      <c r="AD183" s="314" t="str">
        <f t="shared" si="31"/>
        <v/>
      </c>
      <c r="AE183" s="309" t="s">
        <v>56</v>
      </c>
      <c r="AF183" s="314" t="str">
        <f t="shared" si="32"/>
        <v/>
      </c>
      <c r="AG183" s="315" t="str">
        <f t="shared" si="35"/>
        <v/>
      </c>
      <c r="AH183" s="316" t="s">
        <v>68</v>
      </c>
      <c r="AI183" s="317" t="str">
        <f t="shared" si="33"/>
        <v/>
      </c>
    </row>
    <row r="184" spans="1:35" ht="17.25" customHeight="1" x14ac:dyDescent="0.3">
      <c r="A184" s="24"/>
      <c r="B184" s="302">
        <v>172</v>
      </c>
      <c r="C184" s="303"/>
      <c r="D184" s="303"/>
      <c r="E184" s="304"/>
      <c r="F184" s="304"/>
      <c r="G184" s="304"/>
      <c r="H184" s="304"/>
      <c r="I184" s="304"/>
      <c r="J184" s="304"/>
      <c r="K184" s="304"/>
      <c r="L184" s="304"/>
      <c r="M184" s="304"/>
      <c r="N184" s="304"/>
      <c r="O184" s="305" t="str">
        <f t="shared" si="34"/>
        <v/>
      </c>
      <c r="P184" s="306" t="str">
        <f t="shared" si="24"/>
        <v/>
      </c>
      <c r="Q184" s="307">
        <f t="shared" si="25"/>
        <v>100</v>
      </c>
      <c r="R184" s="308" t="str">
        <f t="shared" si="26"/>
        <v/>
      </c>
      <c r="S184" s="309">
        <v>100</v>
      </c>
      <c r="T184" s="310" t="str">
        <f t="shared" si="27"/>
        <v/>
      </c>
      <c r="U184" s="311">
        <v>0</v>
      </c>
      <c r="V184" s="312" t="str">
        <f t="shared" si="28"/>
        <v/>
      </c>
      <c r="W184" s="313" t="s">
        <v>125</v>
      </c>
      <c r="X184" s="314" t="str">
        <f t="shared" si="29"/>
        <v/>
      </c>
      <c r="Y184" s="313" t="s">
        <v>56</v>
      </c>
      <c r="Z184" s="314" t="str">
        <f>IF(SUM($E184:$N184)&gt;0,$X184*(VLOOKUP($Y184,'Lookup Tables'!$K$4:$L$7,2,FALSE)),"")</f>
        <v/>
      </c>
      <c r="AA184" s="309">
        <v>100</v>
      </c>
      <c r="AB184" s="314" t="str">
        <f t="shared" si="30"/>
        <v/>
      </c>
      <c r="AC184" s="309" t="s">
        <v>62</v>
      </c>
      <c r="AD184" s="314" t="str">
        <f t="shared" si="31"/>
        <v/>
      </c>
      <c r="AE184" s="309" t="s">
        <v>56</v>
      </c>
      <c r="AF184" s="314" t="str">
        <f t="shared" si="32"/>
        <v/>
      </c>
      <c r="AG184" s="315" t="str">
        <f t="shared" si="35"/>
        <v/>
      </c>
      <c r="AH184" s="316" t="s">
        <v>68</v>
      </c>
      <c r="AI184" s="317" t="str">
        <f t="shared" si="33"/>
        <v/>
      </c>
    </row>
    <row r="185" spans="1:35" ht="17.25" customHeight="1" x14ac:dyDescent="0.3">
      <c r="A185" s="24"/>
      <c r="B185" s="302">
        <v>173</v>
      </c>
      <c r="C185" s="303"/>
      <c r="D185" s="303"/>
      <c r="E185" s="304"/>
      <c r="F185" s="304"/>
      <c r="G185" s="304"/>
      <c r="H185" s="304"/>
      <c r="I185" s="304"/>
      <c r="J185" s="304"/>
      <c r="K185" s="304"/>
      <c r="L185" s="304"/>
      <c r="M185" s="304"/>
      <c r="N185" s="304"/>
      <c r="O185" s="305" t="str">
        <f t="shared" si="34"/>
        <v/>
      </c>
      <c r="P185" s="306" t="str">
        <f t="shared" si="24"/>
        <v/>
      </c>
      <c r="Q185" s="307">
        <f t="shared" si="25"/>
        <v>100</v>
      </c>
      <c r="R185" s="308" t="str">
        <f t="shared" si="26"/>
        <v/>
      </c>
      <c r="S185" s="309">
        <v>100</v>
      </c>
      <c r="T185" s="310" t="str">
        <f t="shared" si="27"/>
        <v/>
      </c>
      <c r="U185" s="311">
        <v>0</v>
      </c>
      <c r="V185" s="312" t="str">
        <f t="shared" si="28"/>
        <v/>
      </c>
      <c r="W185" s="313" t="s">
        <v>125</v>
      </c>
      <c r="X185" s="314" t="str">
        <f t="shared" si="29"/>
        <v/>
      </c>
      <c r="Y185" s="313" t="s">
        <v>56</v>
      </c>
      <c r="Z185" s="314" t="str">
        <f>IF(SUM($E185:$N185)&gt;0,$X185*(VLOOKUP($Y185,'Lookup Tables'!$K$4:$L$7,2,FALSE)),"")</f>
        <v/>
      </c>
      <c r="AA185" s="309">
        <v>100</v>
      </c>
      <c r="AB185" s="314" t="str">
        <f t="shared" si="30"/>
        <v/>
      </c>
      <c r="AC185" s="309" t="s">
        <v>62</v>
      </c>
      <c r="AD185" s="314" t="str">
        <f t="shared" si="31"/>
        <v/>
      </c>
      <c r="AE185" s="309" t="s">
        <v>56</v>
      </c>
      <c r="AF185" s="314" t="str">
        <f t="shared" si="32"/>
        <v/>
      </c>
      <c r="AG185" s="315" t="str">
        <f t="shared" si="35"/>
        <v/>
      </c>
      <c r="AH185" s="316" t="s">
        <v>68</v>
      </c>
      <c r="AI185" s="317" t="str">
        <f t="shared" si="33"/>
        <v/>
      </c>
    </row>
    <row r="186" spans="1:35" ht="17.25" customHeight="1" x14ac:dyDescent="0.3">
      <c r="A186" s="24"/>
      <c r="B186" s="302">
        <v>174</v>
      </c>
      <c r="C186" s="303"/>
      <c r="D186" s="303"/>
      <c r="E186" s="304"/>
      <c r="F186" s="304"/>
      <c r="G186" s="304"/>
      <c r="H186" s="304"/>
      <c r="I186" s="304"/>
      <c r="J186" s="304"/>
      <c r="K186" s="304"/>
      <c r="L186" s="304"/>
      <c r="M186" s="304"/>
      <c r="N186" s="304"/>
      <c r="O186" s="305" t="str">
        <f t="shared" si="34"/>
        <v/>
      </c>
      <c r="P186" s="306" t="str">
        <f t="shared" si="24"/>
        <v/>
      </c>
      <c r="Q186" s="307">
        <f t="shared" si="25"/>
        <v>100</v>
      </c>
      <c r="R186" s="308" t="str">
        <f t="shared" si="26"/>
        <v/>
      </c>
      <c r="S186" s="309">
        <v>100</v>
      </c>
      <c r="T186" s="310" t="str">
        <f t="shared" si="27"/>
        <v/>
      </c>
      <c r="U186" s="311">
        <v>0</v>
      </c>
      <c r="V186" s="312" t="str">
        <f t="shared" si="28"/>
        <v/>
      </c>
      <c r="W186" s="313" t="s">
        <v>125</v>
      </c>
      <c r="X186" s="314" t="str">
        <f t="shared" si="29"/>
        <v/>
      </c>
      <c r="Y186" s="313" t="s">
        <v>56</v>
      </c>
      <c r="Z186" s="314" t="str">
        <f>IF(SUM($E186:$N186)&gt;0,$X186*(VLOOKUP($Y186,'Lookup Tables'!$K$4:$L$7,2,FALSE)),"")</f>
        <v/>
      </c>
      <c r="AA186" s="309">
        <v>100</v>
      </c>
      <c r="AB186" s="314" t="str">
        <f t="shared" si="30"/>
        <v/>
      </c>
      <c r="AC186" s="309" t="s">
        <v>62</v>
      </c>
      <c r="AD186" s="314" t="str">
        <f t="shared" si="31"/>
        <v/>
      </c>
      <c r="AE186" s="309" t="s">
        <v>56</v>
      </c>
      <c r="AF186" s="314" t="str">
        <f t="shared" si="32"/>
        <v/>
      </c>
      <c r="AG186" s="315" t="str">
        <f t="shared" si="35"/>
        <v/>
      </c>
      <c r="AH186" s="316" t="s">
        <v>68</v>
      </c>
      <c r="AI186" s="317" t="str">
        <f t="shared" si="33"/>
        <v/>
      </c>
    </row>
    <row r="187" spans="1:35" ht="17.25" customHeight="1" x14ac:dyDescent="0.3">
      <c r="A187" s="24"/>
      <c r="B187" s="302">
        <v>175</v>
      </c>
      <c r="C187" s="303"/>
      <c r="D187" s="303"/>
      <c r="E187" s="304"/>
      <c r="F187" s="304"/>
      <c r="G187" s="304"/>
      <c r="H187" s="304"/>
      <c r="I187" s="304"/>
      <c r="J187" s="304"/>
      <c r="K187" s="304"/>
      <c r="L187" s="304"/>
      <c r="M187" s="304"/>
      <c r="N187" s="304"/>
      <c r="O187" s="305" t="str">
        <f t="shared" si="34"/>
        <v/>
      </c>
      <c r="P187" s="306" t="str">
        <f t="shared" si="24"/>
        <v/>
      </c>
      <c r="Q187" s="307">
        <f t="shared" si="25"/>
        <v>100</v>
      </c>
      <c r="R187" s="308" t="str">
        <f t="shared" si="26"/>
        <v/>
      </c>
      <c r="S187" s="309">
        <v>100</v>
      </c>
      <c r="T187" s="310" t="str">
        <f t="shared" si="27"/>
        <v/>
      </c>
      <c r="U187" s="311">
        <v>0</v>
      </c>
      <c r="V187" s="312" t="str">
        <f t="shared" si="28"/>
        <v/>
      </c>
      <c r="W187" s="313" t="s">
        <v>125</v>
      </c>
      <c r="X187" s="314" t="str">
        <f t="shared" si="29"/>
        <v/>
      </c>
      <c r="Y187" s="313" t="s">
        <v>56</v>
      </c>
      <c r="Z187" s="314" t="str">
        <f>IF(SUM($E187:$N187)&gt;0,$X187*(VLOOKUP($Y187,'Lookup Tables'!$K$4:$L$7,2,FALSE)),"")</f>
        <v/>
      </c>
      <c r="AA187" s="309">
        <v>100</v>
      </c>
      <c r="AB187" s="314" t="str">
        <f t="shared" si="30"/>
        <v/>
      </c>
      <c r="AC187" s="309" t="s">
        <v>62</v>
      </c>
      <c r="AD187" s="314" t="str">
        <f t="shared" si="31"/>
        <v/>
      </c>
      <c r="AE187" s="309" t="s">
        <v>56</v>
      </c>
      <c r="AF187" s="314" t="str">
        <f t="shared" si="32"/>
        <v/>
      </c>
      <c r="AG187" s="315" t="str">
        <f t="shared" si="35"/>
        <v/>
      </c>
      <c r="AH187" s="316" t="s">
        <v>68</v>
      </c>
      <c r="AI187" s="317" t="str">
        <f t="shared" si="33"/>
        <v/>
      </c>
    </row>
    <row r="188" spans="1:35" ht="17.25" customHeight="1" x14ac:dyDescent="0.3">
      <c r="A188" s="24"/>
      <c r="B188" s="302">
        <v>176</v>
      </c>
      <c r="C188" s="303"/>
      <c r="D188" s="303"/>
      <c r="E188" s="304"/>
      <c r="F188" s="304"/>
      <c r="G188" s="304"/>
      <c r="H188" s="304"/>
      <c r="I188" s="304"/>
      <c r="J188" s="304"/>
      <c r="K188" s="304"/>
      <c r="L188" s="304"/>
      <c r="M188" s="304"/>
      <c r="N188" s="304"/>
      <c r="O188" s="305" t="str">
        <f t="shared" si="34"/>
        <v/>
      </c>
      <c r="P188" s="306" t="str">
        <f t="shared" si="24"/>
        <v/>
      </c>
      <c r="Q188" s="307">
        <f t="shared" si="25"/>
        <v>100</v>
      </c>
      <c r="R188" s="308" t="str">
        <f t="shared" si="26"/>
        <v/>
      </c>
      <c r="S188" s="309">
        <v>100</v>
      </c>
      <c r="T188" s="310" t="str">
        <f t="shared" si="27"/>
        <v/>
      </c>
      <c r="U188" s="311">
        <v>0</v>
      </c>
      <c r="V188" s="312" t="str">
        <f t="shared" si="28"/>
        <v/>
      </c>
      <c r="W188" s="313" t="s">
        <v>125</v>
      </c>
      <c r="X188" s="314" t="str">
        <f t="shared" si="29"/>
        <v/>
      </c>
      <c r="Y188" s="313" t="s">
        <v>56</v>
      </c>
      <c r="Z188" s="314" t="str">
        <f>IF(SUM($E188:$N188)&gt;0,$X188*(VLOOKUP($Y188,'Lookup Tables'!$K$4:$L$7,2,FALSE)),"")</f>
        <v/>
      </c>
      <c r="AA188" s="309">
        <v>100</v>
      </c>
      <c r="AB188" s="314" t="str">
        <f t="shared" si="30"/>
        <v/>
      </c>
      <c r="AC188" s="309" t="s">
        <v>62</v>
      </c>
      <c r="AD188" s="314" t="str">
        <f t="shared" si="31"/>
        <v/>
      </c>
      <c r="AE188" s="309" t="s">
        <v>56</v>
      </c>
      <c r="AF188" s="314" t="str">
        <f t="shared" si="32"/>
        <v/>
      </c>
      <c r="AG188" s="315" t="str">
        <f t="shared" si="35"/>
        <v/>
      </c>
      <c r="AH188" s="316" t="s">
        <v>68</v>
      </c>
      <c r="AI188" s="317" t="str">
        <f t="shared" si="33"/>
        <v/>
      </c>
    </row>
    <row r="189" spans="1:35" ht="17.25" customHeight="1" x14ac:dyDescent="0.3">
      <c r="A189" s="24"/>
      <c r="B189" s="302">
        <v>177</v>
      </c>
      <c r="C189" s="303"/>
      <c r="D189" s="303"/>
      <c r="E189" s="304"/>
      <c r="F189" s="304"/>
      <c r="G189" s="304"/>
      <c r="H189" s="304"/>
      <c r="I189" s="304"/>
      <c r="J189" s="304"/>
      <c r="K189" s="304"/>
      <c r="L189" s="304"/>
      <c r="M189" s="304"/>
      <c r="N189" s="304"/>
      <c r="O189" s="305" t="str">
        <f t="shared" si="34"/>
        <v/>
      </c>
      <c r="P189" s="306" t="str">
        <f t="shared" si="24"/>
        <v/>
      </c>
      <c r="Q189" s="307">
        <f t="shared" si="25"/>
        <v>100</v>
      </c>
      <c r="R189" s="308" t="str">
        <f t="shared" si="26"/>
        <v/>
      </c>
      <c r="S189" s="309">
        <v>100</v>
      </c>
      <c r="T189" s="310" t="str">
        <f t="shared" si="27"/>
        <v/>
      </c>
      <c r="U189" s="311">
        <v>0</v>
      </c>
      <c r="V189" s="312" t="str">
        <f t="shared" si="28"/>
        <v/>
      </c>
      <c r="W189" s="313" t="s">
        <v>125</v>
      </c>
      <c r="X189" s="314" t="str">
        <f t="shared" si="29"/>
        <v/>
      </c>
      <c r="Y189" s="313" t="s">
        <v>56</v>
      </c>
      <c r="Z189" s="314" t="str">
        <f>IF(SUM($E189:$N189)&gt;0,$X189*(VLOOKUP($Y189,'Lookup Tables'!$K$4:$L$7,2,FALSE)),"")</f>
        <v/>
      </c>
      <c r="AA189" s="309">
        <v>100</v>
      </c>
      <c r="AB189" s="314" t="str">
        <f t="shared" si="30"/>
        <v/>
      </c>
      <c r="AC189" s="309" t="s">
        <v>62</v>
      </c>
      <c r="AD189" s="314" t="str">
        <f t="shared" si="31"/>
        <v/>
      </c>
      <c r="AE189" s="309" t="s">
        <v>56</v>
      </c>
      <c r="AF189" s="314" t="str">
        <f t="shared" si="32"/>
        <v/>
      </c>
      <c r="AG189" s="315" t="str">
        <f t="shared" si="35"/>
        <v/>
      </c>
      <c r="AH189" s="316" t="s">
        <v>68</v>
      </c>
      <c r="AI189" s="317" t="str">
        <f t="shared" si="33"/>
        <v/>
      </c>
    </row>
    <row r="190" spans="1:35" ht="17.25" customHeight="1" x14ac:dyDescent="0.3">
      <c r="A190" s="24"/>
      <c r="B190" s="302">
        <v>178</v>
      </c>
      <c r="C190" s="303"/>
      <c r="D190" s="303"/>
      <c r="E190" s="304"/>
      <c r="F190" s="304"/>
      <c r="G190" s="304"/>
      <c r="H190" s="304"/>
      <c r="I190" s="304"/>
      <c r="J190" s="304"/>
      <c r="K190" s="304"/>
      <c r="L190" s="304"/>
      <c r="M190" s="304"/>
      <c r="N190" s="304"/>
      <c r="O190" s="305" t="str">
        <f t="shared" si="34"/>
        <v/>
      </c>
      <c r="P190" s="306" t="str">
        <f t="shared" si="24"/>
        <v/>
      </c>
      <c r="Q190" s="307">
        <f t="shared" si="25"/>
        <v>100</v>
      </c>
      <c r="R190" s="308" t="str">
        <f t="shared" si="26"/>
        <v/>
      </c>
      <c r="S190" s="309">
        <v>100</v>
      </c>
      <c r="T190" s="310" t="str">
        <f t="shared" si="27"/>
        <v/>
      </c>
      <c r="U190" s="311">
        <v>0</v>
      </c>
      <c r="V190" s="312" t="str">
        <f t="shared" si="28"/>
        <v/>
      </c>
      <c r="W190" s="313" t="s">
        <v>125</v>
      </c>
      <c r="X190" s="314" t="str">
        <f t="shared" si="29"/>
        <v/>
      </c>
      <c r="Y190" s="313" t="s">
        <v>56</v>
      </c>
      <c r="Z190" s="314" t="str">
        <f>IF(SUM($E190:$N190)&gt;0,$X190*(VLOOKUP($Y190,'Lookup Tables'!$K$4:$L$7,2,FALSE)),"")</f>
        <v/>
      </c>
      <c r="AA190" s="309">
        <v>100</v>
      </c>
      <c r="AB190" s="314" t="str">
        <f t="shared" si="30"/>
        <v/>
      </c>
      <c r="AC190" s="309" t="s">
        <v>62</v>
      </c>
      <c r="AD190" s="314" t="str">
        <f t="shared" si="31"/>
        <v/>
      </c>
      <c r="AE190" s="309" t="s">
        <v>56</v>
      </c>
      <c r="AF190" s="314" t="str">
        <f t="shared" si="32"/>
        <v/>
      </c>
      <c r="AG190" s="315" t="str">
        <f t="shared" si="35"/>
        <v/>
      </c>
      <c r="AH190" s="316" t="s">
        <v>68</v>
      </c>
      <c r="AI190" s="317" t="str">
        <f t="shared" si="33"/>
        <v/>
      </c>
    </row>
    <row r="191" spans="1:35" ht="17.25" customHeight="1" x14ac:dyDescent="0.3">
      <c r="A191" s="24"/>
      <c r="B191" s="302">
        <v>179</v>
      </c>
      <c r="C191" s="303"/>
      <c r="D191" s="303"/>
      <c r="E191" s="304"/>
      <c r="F191" s="304"/>
      <c r="G191" s="304"/>
      <c r="H191" s="304"/>
      <c r="I191" s="304"/>
      <c r="J191" s="304"/>
      <c r="K191" s="304"/>
      <c r="L191" s="304"/>
      <c r="M191" s="304"/>
      <c r="N191" s="304"/>
      <c r="O191" s="305" t="str">
        <f t="shared" si="34"/>
        <v/>
      </c>
      <c r="P191" s="306" t="str">
        <f t="shared" si="24"/>
        <v/>
      </c>
      <c r="Q191" s="307">
        <f t="shared" si="25"/>
        <v>100</v>
      </c>
      <c r="R191" s="308" t="str">
        <f t="shared" si="26"/>
        <v/>
      </c>
      <c r="S191" s="309">
        <v>100</v>
      </c>
      <c r="T191" s="310" t="str">
        <f t="shared" si="27"/>
        <v/>
      </c>
      <c r="U191" s="311">
        <v>0</v>
      </c>
      <c r="V191" s="312" t="str">
        <f t="shared" si="28"/>
        <v/>
      </c>
      <c r="W191" s="313" t="s">
        <v>125</v>
      </c>
      <c r="X191" s="314" t="str">
        <f t="shared" si="29"/>
        <v/>
      </c>
      <c r="Y191" s="313" t="s">
        <v>56</v>
      </c>
      <c r="Z191" s="314" t="str">
        <f>IF(SUM($E191:$N191)&gt;0,$X191*(VLOOKUP($Y191,'Lookup Tables'!$K$4:$L$7,2,FALSE)),"")</f>
        <v/>
      </c>
      <c r="AA191" s="309">
        <v>100</v>
      </c>
      <c r="AB191" s="314" t="str">
        <f t="shared" si="30"/>
        <v/>
      </c>
      <c r="AC191" s="309" t="s">
        <v>62</v>
      </c>
      <c r="AD191" s="314" t="str">
        <f t="shared" si="31"/>
        <v/>
      </c>
      <c r="AE191" s="309" t="s">
        <v>56</v>
      </c>
      <c r="AF191" s="314" t="str">
        <f t="shared" si="32"/>
        <v/>
      </c>
      <c r="AG191" s="315" t="str">
        <f t="shared" si="35"/>
        <v/>
      </c>
      <c r="AH191" s="316" t="s">
        <v>68</v>
      </c>
      <c r="AI191" s="317" t="str">
        <f t="shared" si="33"/>
        <v/>
      </c>
    </row>
    <row r="192" spans="1:35" ht="17.25" customHeight="1" x14ac:dyDescent="0.3">
      <c r="A192" s="24"/>
      <c r="B192" s="302">
        <v>180</v>
      </c>
      <c r="C192" s="303"/>
      <c r="D192" s="303"/>
      <c r="E192" s="304"/>
      <c r="F192" s="304"/>
      <c r="G192" s="304"/>
      <c r="H192" s="304"/>
      <c r="I192" s="304"/>
      <c r="J192" s="304"/>
      <c r="K192" s="304"/>
      <c r="L192" s="304"/>
      <c r="M192" s="304"/>
      <c r="N192" s="304"/>
      <c r="O192" s="305" t="str">
        <f t="shared" si="34"/>
        <v/>
      </c>
      <c r="P192" s="306" t="str">
        <f t="shared" si="24"/>
        <v/>
      </c>
      <c r="Q192" s="307">
        <f t="shared" si="25"/>
        <v>100</v>
      </c>
      <c r="R192" s="308" t="str">
        <f t="shared" si="26"/>
        <v/>
      </c>
      <c r="S192" s="309">
        <v>100</v>
      </c>
      <c r="T192" s="310" t="str">
        <f t="shared" si="27"/>
        <v/>
      </c>
      <c r="U192" s="311">
        <v>0</v>
      </c>
      <c r="V192" s="312" t="str">
        <f t="shared" si="28"/>
        <v/>
      </c>
      <c r="W192" s="313" t="s">
        <v>125</v>
      </c>
      <c r="X192" s="314" t="str">
        <f t="shared" si="29"/>
        <v/>
      </c>
      <c r="Y192" s="313" t="s">
        <v>56</v>
      </c>
      <c r="Z192" s="314" t="str">
        <f>IF(SUM($E192:$N192)&gt;0,$X192*(VLOOKUP($Y192,'Lookup Tables'!$K$4:$L$7,2,FALSE)),"")</f>
        <v/>
      </c>
      <c r="AA192" s="309">
        <v>100</v>
      </c>
      <c r="AB192" s="314" t="str">
        <f t="shared" si="30"/>
        <v/>
      </c>
      <c r="AC192" s="309" t="s">
        <v>62</v>
      </c>
      <c r="AD192" s="314" t="str">
        <f t="shared" si="31"/>
        <v/>
      </c>
      <c r="AE192" s="309" t="s">
        <v>56</v>
      </c>
      <c r="AF192" s="314" t="str">
        <f t="shared" si="32"/>
        <v/>
      </c>
      <c r="AG192" s="315" t="str">
        <f t="shared" si="35"/>
        <v/>
      </c>
      <c r="AH192" s="316" t="s">
        <v>68</v>
      </c>
      <c r="AI192" s="317" t="str">
        <f t="shared" si="33"/>
        <v/>
      </c>
    </row>
    <row r="193" spans="1:35" ht="17.25" customHeight="1" x14ac:dyDescent="0.3">
      <c r="A193" s="24"/>
      <c r="B193" s="302">
        <v>181</v>
      </c>
      <c r="C193" s="303"/>
      <c r="D193" s="303"/>
      <c r="E193" s="304"/>
      <c r="F193" s="304"/>
      <c r="G193" s="304"/>
      <c r="H193" s="304"/>
      <c r="I193" s="304"/>
      <c r="J193" s="304"/>
      <c r="K193" s="304"/>
      <c r="L193" s="304"/>
      <c r="M193" s="304"/>
      <c r="N193" s="304"/>
      <c r="O193" s="305" t="str">
        <f t="shared" si="34"/>
        <v/>
      </c>
      <c r="P193" s="306" t="str">
        <f t="shared" si="24"/>
        <v/>
      </c>
      <c r="Q193" s="307">
        <f t="shared" si="25"/>
        <v>100</v>
      </c>
      <c r="R193" s="308" t="str">
        <f t="shared" si="26"/>
        <v/>
      </c>
      <c r="S193" s="309">
        <v>100</v>
      </c>
      <c r="T193" s="310" t="str">
        <f t="shared" si="27"/>
        <v/>
      </c>
      <c r="U193" s="311">
        <v>0</v>
      </c>
      <c r="V193" s="312" t="str">
        <f t="shared" si="28"/>
        <v/>
      </c>
      <c r="W193" s="313" t="s">
        <v>125</v>
      </c>
      <c r="X193" s="314" t="str">
        <f t="shared" si="29"/>
        <v/>
      </c>
      <c r="Y193" s="313" t="s">
        <v>56</v>
      </c>
      <c r="Z193" s="314" t="str">
        <f>IF(SUM($E193:$N193)&gt;0,$X193*(VLOOKUP($Y193,'Lookup Tables'!$K$4:$L$7,2,FALSE)),"")</f>
        <v/>
      </c>
      <c r="AA193" s="309">
        <v>100</v>
      </c>
      <c r="AB193" s="314" t="str">
        <f t="shared" si="30"/>
        <v/>
      </c>
      <c r="AC193" s="309" t="s">
        <v>62</v>
      </c>
      <c r="AD193" s="314" t="str">
        <f t="shared" si="31"/>
        <v/>
      </c>
      <c r="AE193" s="309" t="s">
        <v>56</v>
      </c>
      <c r="AF193" s="314" t="str">
        <f t="shared" si="32"/>
        <v/>
      </c>
      <c r="AG193" s="315" t="str">
        <f t="shared" si="35"/>
        <v/>
      </c>
      <c r="AH193" s="316" t="s">
        <v>68</v>
      </c>
      <c r="AI193" s="317" t="str">
        <f t="shared" si="33"/>
        <v/>
      </c>
    </row>
    <row r="194" spans="1:35" ht="17.25" customHeight="1" x14ac:dyDescent="0.3">
      <c r="A194" s="24"/>
      <c r="B194" s="302">
        <v>182</v>
      </c>
      <c r="C194" s="303"/>
      <c r="D194" s="303"/>
      <c r="E194" s="304"/>
      <c r="F194" s="304"/>
      <c r="G194" s="304"/>
      <c r="H194" s="304"/>
      <c r="I194" s="304"/>
      <c r="J194" s="304"/>
      <c r="K194" s="304"/>
      <c r="L194" s="304"/>
      <c r="M194" s="304"/>
      <c r="N194" s="304"/>
      <c r="O194" s="305" t="str">
        <f t="shared" si="34"/>
        <v/>
      </c>
      <c r="P194" s="306" t="str">
        <f t="shared" si="24"/>
        <v/>
      </c>
      <c r="Q194" s="307">
        <f t="shared" si="25"/>
        <v>100</v>
      </c>
      <c r="R194" s="308" t="str">
        <f t="shared" si="26"/>
        <v/>
      </c>
      <c r="S194" s="309">
        <v>100</v>
      </c>
      <c r="T194" s="310" t="str">
        <f t="shared" si="27"/>
        <v/>
      </c>
      <c r="U194" s="311">
        <v>0</v>
      </c>
      <c r="V194" s="312" t="str">
        <f t="shared" si="28"/>
        <v/>
      </c>
      <c r="W194" s="313" t="s">
        <v>125</v>
      </c>
      <c r="X194" s="314" t="str">
        <f t="shared" si="29"/>
        <v/>
      </c>
      <c r="Y194" s="313" t="s">
        <v>56</v>
      </c>
      <c r="Z194" s="314" t="str">
        <f>IF(SUM($E194:$N194)&gt;0,$X194*(VLOOKUP($Y194,'Lookup Tables'!$K$4:$L$7,2,FALSE)),"")</f>
        <v/>
      </c>
      <c r="AA194" s="309">
        <v>100</v>
      </c>
      <c r="AB194" s="314" t="str">
        <f t="shared" si="30"/>
        <v/>
      </c>
      <c r="AC194" s="309" t="s">
        <v>62</v>
      </c>
      <c r="AD194" s="314" t="str">
        <f t="shared" si="31"/>
        <v/>
      </c>
      <c r="AE194" s="309" t="s">
        <v>56</v>
      </c>
      <c r="AF194" s="314" t="str">
        <f t="shared" si="32"/>
        <v/>
      </c>
      <c r="AG194" s="315" t="str">
        <f t="shared" si="35"/>
        <v/>
      </c>
      <c r="AH194" s="316" t="s">
        <v>68</v>
      </c>
      <c r="AI194" s="317" t="str">
        <f t="shared" si="33"/>
        <v/>
      </c>
    </row>
    <row r="195" spans="1:35" ht="17.25" customHeight="1" x14ac:dyDescent="0.3">
      <c r="A195" s="24"/>
      <c r="B195" s="302">
        <v>183</v>
      </c>
      <c r="C195" s="303"/>
      <c r="D195" s="303"/>
      <c r="E195" s="304"/>
      <c r="F195" s="304"/>
      <c r="G195" s="304"/>
      <c r="H195" s="304"/>
      <c r="I195" s="304"/>
      <c r="J195" s="304"/>
      <c r="K195" s="304"/>
      <c r="L195" s="304"/>
      <c r="M195" s="304"/>
      <c r="N195" s="304"/>
      <c r="O195" s="305" t="str">
        <f t="shared" si="34"/>
        <v/>
      </c>
      <c r="P195" s="306" t="str">
        <f t="shared" si="24"/>
        <v/>
      </c>
      <c r="Q195" s="307">
        <f t="shared" si="25"/>
        <v>100</v>
      </c>
      <c r="R195" s="308" t="str">
        <f t="shared" si="26"/>
        <v/>
      </c>
      <c r="S195" s="309">
        <v>100</v>
      </c>
      <c r="T195" s="310" t="str">
        <f t="shared" si="27"/>
        <v/>
      </c>
      <c r="U195" s="311">
        <v>0</v>
      </c>
      <c r="V195" s="312" t="str">
        <f t="shared" si="28"/>
        <v/>
      </c>
      <c r="W195" s="313" t="s">
        <v>125</v>
      </c>
      <c r="X195" s="314" t="str">
        <f t="shared" si="29"/>
        <v/>
      </c>
      <c r="Y195" s="313" t="s">
        <v>56</v>
      </c>
      <c r="Z195" s="314" t="str">
        <f>IF(SUM($E195:$N195)&gt;0,$X195*(VLOOKUP($Y195,'Lookup Tables'!$K$4:$L$7,2,FALSE)),"")</f>
        <v/>
      </c>
      <c r="AA195" s="309">
        <v>100</v>
      </c>
      <c r="AB195" s="314" t="str">
        <f t="shared" si="30"/>
        <v/>
      </c>
      <c r="AC195" s="309" t="s">
        <v>62</v>
      </c>
      <c r="AD195" s="314" t="str">
        <f t="shared" si="31"/>
        <v/>
      </c>
      <c r="AE195" s="309" t="s">
        <v>56</v>
      </c>
      <c r="AF195" s="314" t="str">
        <f t="shared" si="32"/>
        <v/>
      </c>
      <c r="AG195" s="315" t="str">
        <f t="shared" si="35"/>
        <v/>
      </c>
      <c r="AH195" s="316" t="s">
        <v>68</v>
      </c>
      <c r="AI195" s="317" t="str">
        <f t="shared" si="33"/>
        <v/>
      </c>
    </row>
    <row r="196" spans="1:35" ht="17.25" customHeight="1" x14ac:dyDescent="0.3">
      <c r="A196" s="24"/>
      <c r="B196" s="302">
        <v>184</v>
      </c>
      <c r="C196" s="303"/>
      <c r="D196" s="303"/>
      <c r="E196" s="304"/>
      <c r="F196" s="304"/>
      <c r="G196" s="304"/>
      <c r="H196" s="304"/>
      <c r="I196" s="304"/>
      <c r="J196" s="304"/>
      <c r="K196" s="304"/>
      <c r="L196" s="304"/>
      <c r="M196" s="304"/>
      <c r="N196" s="304"/>
      <c r="O196" s="305" t="str">
        <f t="shared" si="34"/>
        <v/>
      </c>
      <c r="P196" s="306" t="str">
        <f t="shared" si="24"/>
        <v/>
      </c>
      <c r="Q196" s="307">
        <f t="shared" si="25"/>
        <v>100</v>
      </c>
      <c r="R196" s="308" t="str">
        <f t="shared" si="26"/>
        <v/>
      </c>
      <c r="S196" s="309">
        <v>100</v>
      </c>
      <c r="T196" s="310" t="str">
        <f t="shared" si="27"/>
        <v/>
      </c>
      <c r="U196" s="311">
        <v>0</v>
      </c>
      <c r="V196" s="312" t="str">
        <f t="shared" si="28"/>
        <v/>
      </c>
      <c r="W196" s="313" t="s">
        <v>125</v>
      </c>
      <c r="X196" s="314" t="str">
        <f t="shared" si="29"/>
        <v/>
      </c>
      <c r="Y196" s="313" t="s">
        <v>56</v>
      </c>
      <c r="Z196" s="314" t="str">
        <f>IF(SUM($E196:$N196)&gt;0,$X196*(VLOOKUP($Y196,'Lookup Tables'!$K$4:$L$7,2,FALSE)),"")</f>
        <v/>
      </c>
      <c r="AA196" s="309">
        <v>100</v>
      </c>
      <c r="AB196" s="314" t="str">
        <f t="shared" si="30"/>
        <v/>
      </c>
      <c r="AC196" s="309" t="s">
        <v>62</v>
      </c>
      <c r="AD196" s="314" t="str">
        <f t="shared" si="31"/>
        <v/>
      </c>
      <c r="AE196" s="309" t="s">
        <v>56</v>
      </c>
      <c r="AF196" s="314" t="str">
        <f t="shared" si="32"/>
        <v/>
      </c>
      <c r="AG196" s="315" t="str">
        <f t="shared" si="35"/>
        <v/>
      </c>
      <c r="AH196" s="316" t="s">
        <v>68</v>
      </c>
      <c r="AI196" s="317" t="str">
        <f t="shared" si="33"/>
        <v/>
      </c>
    </row>
    <row r="197" spans="1:35" ht="17.25" customHeight="1" x14ac:dyDescent="0.3">
      <c r="A197" s="24"/>
      <c r="B197" s="302">
        <v>185</v>
      </c>
      <c r="C197" s="303"/>
      <c r="D197" s="303"/>
      <c r="E197" s="304"/>
      <c r="F197" s="304"/>
      <c r="G197" s="304"/>
      <c r="H197" s="304"/>
      <c r="I197" s="304"/>
      <c r="J197" s="304"/>
      <c r="K197" s="304"/>
      <c r="L197" s="304"/>
      <c r="M197" s="304"/>
      <c r="N197" s="304"/>
      <c r="O197" s="305" t="str">
        <f t="shared" si="34"/>
        <v/>
      </c>
      <c r="P197" s="306" t="str">
        <f t="shared" si="24"/>
        <v/>
      </c>
      <c r="Q197" s="307">
        <f t="shared" si="25"/>
        <v>100</v>
      </c>
      <c r="R197" s="308" t="str">
        <f t="shared" si="26"/>
        <v/>
      </c>
      <c r="S197" s="309">
        <v>100</v>
      </c>
      <c r="T197" s="310" t="str">
        <f t="shared" si="27"/>
        <v/>
      </c>
      <c r="U197" s="311">
        <v>0</v>
      </c>
      <c r="V197" s="312" t="str">
        <f t="shared" si="28"/>
        <v/>
      </c>
      <c r="W197" s="313" t="s">
        <v>125</v>
      </c>
      <c r="X197" s="314" t="str">
        <f t="shared" si="29"/>
        <v/>
      </c>
      <c r="Y197" s="313" t="s">
        <v>56</v>
      </c>
      <c r="Z197" s="314" t="str">
        <f>IF(SUM($E197:$N197)&gt;0,$X197*(VLOOKUP($Y197,'Lookup Tables'!$K$4:$L$7,2,FALSE)),"")</f>
        <v/>
      </c>
      <c r="AA197" s="309">
        <v>100</v>
      </c>
      <c r="AB197" s="314" t="str">
        <f t="shared" si="30"/>
        <v/>
      </c>
      <c r="AC197" s="309" t="s">
        <v>62</v>
      </c>
      <c r="AD197" s="314" t="str">
        <f t="shared" si="31"/>
        <v/>
      </c>
      <c r="AE197" s="309" t="s">
        <v>56</v>
      </c>
      <c r="AF197" s="314" t="str">
        <f t="shared" si="32"/>
        <v/>
      </c>
      <c r="AG197" s="315" t="str">
        <f t="shared" si="35"/>
        <v/>
      </c>
      <c r="AH197" s="316" t="s">
        <v>68</v>
      </c>
      <c r="AI197" s="317" t="str">
        <f t="shared" si="33"/>
        <v/>
      </c>
    </row>
    <row r="198" spans="1:35" ht="17.25" customHeight="1" x14ac:dyDescent="0.3">
      <c r="A198" s="24"/>
      <c r="B198" s="302">
        <v>186</v>
      </c>
      <c r="C198" s="303"/>
      <c r="D198" s="303"/>
      <c r="E198" s="304"/>
      <c r="F198" s="304"/>
      <c r="G198" s="304"/>
      <c r="H198" s="304"/>
      <c r="I198" s="304"/>
      <c r="J198" s="304"/>
      <c r="K198" s="304"/>
      <c r="L198" s="304"/>
      <c r="M198" s="304"/>
      <c r="N198" s="304"/>
      <c r="O198" s="305" t="str">
        <f t="shared" si="34"/>
        <v/>
      </c>
      <c r="P198" s="306" t="str">
        <f t="shared" si="24"/>
        <v/>
      </c>
      <c r="Q198" s="307">
        <f t="shared" si="25"/>
        <v>100</v>
      </c>
      <c r="R198" s="308" t="str">
        <f t="shared" si="26"/>
        <v/>
      </c>
      <c r="S198" s="309">
        <v>100</v>
      </c>
      <c r="T198" s="310" t="str">
        <f t="shared" si="27"/>
        <v/>
      </c>
      <c r="U198" s="311">
        <v>0</v>
      </c>
      <c r="V198" s="312" t="str">
        <f t="shared" si="28"/>
        <v/>
      </c>
      <c r="W198" s="313" t="s">
        <v>125</v>
      </c>
      <c r="X198" s="314" t="str">
        <f t="shared" si="29"/>
        <v/>
      </c>
      <c r="Y198" s="313" t="s">
        <v>56</v>
      </c>
      <c r="Z198" s="314" t="str">
        <f>IF(SUM($E198:$N198)&gt;0,$X198*(VLOOKUP($Y198,'Lookup Tables'!$K$4:$L$7,2,FALSE)),"")</f>
        <v/>
      </c>
      <c r="AA198" s="309">
        <v>100</v>
      </c>
      <c r="AB198" s="314" t="str">
        <f t="shared" si="30"/>
        <v/>
      </c>
      <c r="AC198" s="309" t="s">
        <v>62</v>
      </c>
      <c r="AD198" s="314" t="str">
        <f t="shared" si="31"/>
        <v/>
      </c>
      <c r="AE198" s="309" t="s">
        <v>56</v>
      </c>
      <c r="AF198" s="314" t="str">
        <f t="shared" si="32"/>
        <v/>
      </c>
      <c r="AG198" s="315" t="str">
        <f t="shared" si="35"/>
        <v/>
      </c>
      <c r="AH198" s="316" t="s">
        <v>68</v>
      </c>
      <c r="AI198" s="317" t="str">
        <f t="shared" si="33"/>
        <v/>
      </c>
    </row>
    <row r="199" spans="1:35" ht="17.25" customHeight="1" x14ac:dyDescent="0.3">
      <c r="A199" s="24"/>
      <c r="B199" s="302">
        <v>187</v>
      </c>
      <c r="C199" s="303"/>
      <c r="D199" s="303"/>
      <c r="E199" s="304"/>
      <c r="F199" s="304"/>
      <c r="G199" s="304"/>
      <c r="H199" s="304"/>
      <c r="I199" s="304"/>
      <c r="J199" s="304"/>
      <c r="K199" s="304"/>
      <c r="L199" s="304"/>
      <c r="M199" s="304"/>
      <c r="N199" s="304"/>
      <c r="O199" s="305" t="str">
        <f t="shared" si="34"/>
        <v/>
      </c>
      <c r="P199" s="306" t="str">
        <f t="shared" si="24"/>
        <v/>
      </c>
      <c r="Q199" s="307">
        <f t="shared" si="25"/>
        <v>100</v>
      </c>
      <c r="R199" s="308" t="str">
        <f t="shared" si="26"/>
        <v/>
      </c>
      <c r="S199" s="309">
        <v>100</v>
      </c>
      <c r="T199" s="310" t="str">
        <f t="shared" si="27"/>
        <v/>
      </c>
      <c r="U199" s="311">
        <v>0</v>
      </c>
      <c r="V199" s="312" t="str">
        <f t="shared" si="28"/>
        <v/>
      </c>
      <c r="W199" s="313" t="s">
        <v>125</v>
      </c>
      <c r="X199" s="314" t="str">
        <f t="shared" si="29"/>
        <v/>
      </c>
      <c r="Y199" s="313" t="s">
        <v>56</v>
      </c>
      <c r="Z199" s="314" t="str">
        <f>IF(SUM($E199:$N199)&gt;0,$X199*(VLOOKUP($Y199,'Lookup Tables'!$K$4:$L$7,2,FALSE)),"")</f>
        <v/>
      </c>
      <c r="AA199" s="309">
        <v>100</v>
      </c>
      <c r="AB199" s="314" t="str">
        <f t="shared" si="30"/>
        <v/>
      </c>
      <c r="AC199" s="309" t="s">
        <v>62</v>
      </c>
      <c r="AD199" s="314" t="str">
        <f t="shared" si="31"/>
        <v/>
      </c>
      <c r="AE199" s="309" t="s">
        <v>56</v>
      </c>
      <c r="AF199" s="314" t="str">
        <f t="shared" si="32"/>
        <v/>
      </c>
      <c r="AG199" s="315" t="str">
        <f t="shared" si="35"/>
        <v/>
      </c>
      <c r="AH199" s="316" t="s">
        <v>68</v>
      </c>
      <c r="AI199" s="317" t="str">
        <f t="shared" si="33"/>
        <v/>
      </c>
    </row>
    <row r="200" spans="1:35" ht="17.25" customHeight="1" x14ac:dyDescent="0.3">
      <c r="A200" s="24"/>
      <c r="B200" s="302">
        <v>188</v>
      </c>
      <c r="C200" s="303"/>
      <c r="D200" s="303"/>
      <c r="E200" s="304"/>
      <c r="F200" s="304"/>
      <c r="G200" s="304"/>
      <c r="H200" s="304"/>
      <c r="I200" s="304"/>
      <c r="J200" s="304"/>
      <c r="K200" s="304"/>
      <c r="L200" s="304"/>
      <c r="M200" s="304"/>
      <c r="N200" s="304"/>
      <c r="O200" s="305" t="str">
        <f t="shared" si="34"/>
        <v/>
      </c>
      <c r="P200" s="306" t="str">
        <f t="shared" si="24"/>
        <v/>
      </c>
      <c r="Q200" s="307">
        <f t="shared" si="25"/>
        <v>100</v>
      </c>
      <c r="R200" s="308" t="str">
        <f t="shared" si="26"/>
        <v/>
      </c>
      <c r="S200" s="309">
        <v>100</v>
      </c>
      <c r="T200" s="310" t="str">
        <f t="shared" si="27"/>
        <v/>
      </c>
      <c r="U200" s="311">
        <v>0</v>
      </c>
      <c r="V200" s="312" t="str">
        <f t="shared" si="28"/>
        <v/>
      </c>
      <c r="W200" s="313" t="s">
        <v>125</v>
      </c>
      <c r="X200" s="314" t="str">
        <f t="shared" si="29"/>
        <v/>
      </c>
      <c r="Y200" s="313" t="s">
        <v>56</v>
      </c>
      <c r="Z200" s="314" t="str">
        <f>IF(SUM($E200:$N200)&gt;0,$X200*(VLOOKUP($Y200,'Lookup Tables'!$K$4:$L$7,2,FALSE)),"")</f>
        <v/>
      </c>
      <c r="AA200" s="309">
        <v>100</v>
      </c>
      <c r="AB200" s="314" t="str">
        <f t="shared" si="30"/>
        <v/>
      </c>
      <c r="AC200" s="309" t="s">
        <v>62</v>
      </c>
      <c r="AD200" s="314" t="str">
        <f t="shared" si="31"/>
        <v/>
      </c>
      <c r="AE200" s="309" t="s">
        <v>56</v>
      </c>
      <c r="AF200" s="314" t="str">
        <f t="shared" si="32"/>
        <v/>
      </c>
      <c r="AG200" s="315" t="str">
        <f t="shared" si="35"/>
        <v/>
      </c>
      <c r="AH200" s="316" t="s">
        <v>68</v>
      </c>
      <c r="AI200" s="317" t="str">
        <f t="shared" si="33"/>
        <v/>
      </c>
    </row>
    <row r="201" spans="1:35" ht="17.25" customHeight="1" x14ac:dyDescent="0.3">
      <c r="A201" s="24"/>
      <c r="B201" s="302">
        <v>189</v>
      </c>
      <c r="C201" s="303"/>
      <c r="D201" s="303"/>
      <c r="E201" s="304"/>
      <c r="F201" s="304"/>
      <c r="G201" s="304"/>
      <c r="H201" s="304"/>
      <c r="I201" s="304"/>
      <c r="J201" s="304"/>
      <c r="K201" s="304"/>
      <c r="L201" s="304"/>
      <c r="M201" s="304"/>
      <c r="N201" s="304"/>
      <c r="O201" s="305" t="str">
        <f t="shared" si="34"/>
        <v/>
      </c>
      <c r="P201" s="306" t="str">
        <f t="shared" si="24"/>
        <v/>
      </c>
      <c r="Q201" s="307">
        <f t="shared" si="25"/>
        <v>100</v>
      </c>
      <c r="R201" s="308" t="str">
        <f t="shared" si="26"/>
        <v/>
      </c>
      <c r="S201" s="309">
        <v>100</v>
      </c>
      <c r="T201" s="310" t="str">
        <f t="shared" si="27"/>
        <v/>
      </c>
      <c r="U201" s="311">
        <v>0</v>
      </c>
      <c r="V201" s="312" t="str">
        <f t="shared" si="28"/>
        <v/>
      </c>
      <c r="W201" s="313" t="s">
        <v>125</v>
      </c>
      <c r="X201" s="314" t="str">
        <f t="shared" si="29"/>
        <v/>
      </c>
      <c r="Y201" s="313" t="s">
        <v>56</v>
      </c>
      <c r="Z201" s="314" t="str">
        <f>IF(SUM($E201:$N201)&gt;0,$X201*(VLOOKUP($Y201,'Lookup Tables'!$K$4:$L$7,2,FALSE)),"")</f>
        <v/>
      </c>
      <c r="AA201" s="309">
        <v>100</v>
      </c>
      <c r="AB201" s="314" t="str">
        <f t="shared" si="30"/>
        <v/>
      </c>
      <c r="AC201" s="309" t="s">
        <v>62</v>
      </c>
      <c r="AD201" s="314" t="str">
        <f t="shared" si="31"/>
        <v/>
      </c>
      <c r="AE201" s="309" t="s">
        <v>56</v>
      </c>
      <c r="AF201" s="314" t="str">
        <f t="shared" si="32"/>
        <v/>
      </c>
      <c r="AG201" s="315" t="str">
        <f t="shared" si="35"/>
        <v/>
      </c>
      <c r="AH201" s="316" t="s">
        <v>68</v>
      </c>
      <c r="AI201" s="317" t="str">
        <f t="shared" si="33"/>
        <v/>
      </c>
    </row>
    <row r="202" spans="1:35" ht="17.25" customHeight="1" x14ac:dyDescent="0.3">
      <c r="A202" s="24"/>
      <c r="B202" s="302">
        <v>190</v>
      </c>
      <c r="C202" s="303"/>
      <c r="D202" s="303"/>
      <c r="E202" s="304"/>
      <c r="F202" s="304"/>
      <c r="G202" s="304"/>
      <c r="H202" s="304"/>
      <c r="I202" s="304"/>
      <c r="J202" s="304"/>
      <c r="K202" s="304"/>
      <c r="L202" s="304"/>
      <c r="M202" s="304"/>
      <c r="N202" s="304"/>
      <c r="O202" s="305" t="str">
        <f t="shared" si="34"/>
        <v/>
      </c>
      <c r="P202" s="306" t="str">
        <f t="shared" si="24"/>
        <v/>
      </c>
      <c r="Q202" s="307">
        <f t="shared" si="25"/>
        <v>100</v>
      </c>
      <c r="R202" s="308" t="str">
        <f t="shared" si="26"/>
        <v/>
      </c>
      <c r="S202" s="309">
        <v>100</v>
      </c>
      <c r="T202" s="310" t="str">
        <f t="shared" si="27"/>
        <v/>
      </c>
      <c r="U202" s="311">
        <v>0</v>
      </c>
      <c r="V202" s="312" t="str">
        <f t="shared" si="28"/>
        <v/>
      </c>
      <c r="W202" s="313" t="s">
        <v>125</v>
      </c>
      <c r="X202" s="314" t="str">
        <f t="shared" si="29"/>
        <v/>
      </c>
      <c r="Y202" s="313" t="s">
        <v>56</v>
      </c>
      <c r="Z202" s="314" t="str">
        <f>IF(SUM($E202:$N202)&gt;0,$X202*(VLOOKUP($Y202,'Lookup Tables'!$K$4:$L$7,2,FALSE)),"")</f>
        <v/>
      </c>
      <c r="AA202" s="309">
        <v>100</v>
      </c>
      <c r="AB202" s="314" t="str">
        <f t="shared" si="30"/>
        <v/>
      </c>
      <c r="AC202" s="309" t="s">
        <v>62</v>
      </c>
      <c r="AD202" s="314" t="str">
        <f t="shared" si="31"/>
        <v/>
      </c>
      <c r="AE202" s="309" t="s">
        <v>56</v>
      </c>
      <c r="AF202" s="314" t="str">
        <f t="shared" si="32"/>
        <v/>
      </c>
      <c r="AG202" s="315" t="str">
        <f t="shared" si="35"/>
        <v/>
      </c>
      <c r="AH202" s="316" t="s">
        <v>68</v>
      </c>
      <c r="AI202" s="317" t="str">
        <f t="shared" si="33"/>
        <v/>
      </c>
    </row>
    <row r="203" spans="1:35" ht="17.25" customHeight="1" x14ac:dyDescent="0.3">
      <c r="A203" s="24"/>
      <c r="B203" s="302">
        <v>191</v>
      </c>
      <c r="C203" s="303"/>
      <c r="D203" s="303"/>
      <c r="E203" s="304"/>
      <c r="F203" s="304"/>
      <c r="G203" s="304"/>
      <c r="H203" s="304"/>
      <c r="I203" s="304"/>
      <c r="J203" s="304"/>
      <c r="K203" s="304"/>
      <c r="L203" s="304"/>
      <c r="M203" s="304"/>
      <c r="N203" s="304"/>
      <c r="O203" s="305" t="str">
        <f t="shared" si="34"/>
        <v/>
      </c>
      <c r="P203" s="306" t="str">
        <f t="shared" si="24"/>
        <v/>
      </c>
      <c r="Q203" s="307">
        <f t="shared" si="25"/>
        <v>100</v>
      </c>
      <c r="R203" s="308" t="str">
        <f t="shared" si="26"/>
        <v/>
      </c>
      <c r="S203" s="309">
        <v>100</v>
      </c>
      <c r="T203" s="310" t="str">
        <f t="shared" si="27"/>
        <v/>
      </c>
      <c r="U203" s="311">
        <v>0</v>
      </c>
      <c r="V203" s="312" t="str">
        <f t="shared" si="28"/>
        <v/>
      </c>
      <c r="W203" s="313" t="s">
        <v>125</v>
      </c>
      <c r="X203" s="314" t="str">
        <f t="shared" si="29"/>
        <v/>
      </c>
      <c r="Y203" s="313" t="s">
        <v>56</v>
      </c>
      <c r="Z203" s="314" t="str">
        <f>IF(SUM($E203:$N203)&gt;0,$X203*(VLOOKUP($Y203,'Lookup Tables'!$K$4:$L$7,2,FALSE)),"")</f>
        <v/>
      </c>
      <c r="AA203" s="309">
        <v>100</v>
      </c>
      <c r="AB203" s="314" t="str">
        <f t="shared" si="30"/>
        <v/>
      </c>
      <c r="AC203" s="309" t="s">
        <v>62</v>
      </c>
      <c r="AD203" s="314" t="str">
        <f t="shared" si="31"/>
        <v/>
      </c>
      <c r="AE203" s="309" t="s">
        <v>56</v>
      </c>
      <c r="AF203" s="314" t="str">
        <f t="shared" si="32"/>
        <v/>
      </c>
      <c r="AG203" s="315" t="str">
        <f t="shared" si="35"/>
        <v/>
      </c>
      <c r="AH203" s="316" t="s">
        <v>68</v>
      </c>
      <c r="AI203" s="317" t="str">
        <f t="shared" si="33"/>
        <v/>
      </c>
    </row>
    <row r="204" spans="1:35" ht="17.25" customHeight="1" x14ac:dyDescent="0.3">
      <c r="A204" s="24"/>
      <c r="B204" s="302">
        <v>192</v>
      </c>
      <c r="C204" s="303"/>
      <c r="D204" s="303"/>
      <c r="E204" s="304"/>
      <c r="F204" s="304"/>
      <c r="G204" s="304"/>
      <c r="H204" s="304"/>
      <c r="I204" s="304"/>
      <c r="J204" s="304"/>
      <c r="K204" s="304"/>
      <c r="L204" s="304"/>
      <c r="M204" s="304"/>
      <c r="N204" s="304"/>
      <c r="O204" s="305" t="str">
        <f t="shared" si="34"/>
        <v/>
      </c>
      <c r="P204" s="306" t="str">
        <f t="shared" si="24"/>
        <v/>
      </c>
      <c r="Q204" s="307">
        <f t="shared" si="25"/>
        <v>100</v>
      </c>
      <c r="R204" s="308" t="str">
        <f t="shared" si="26"/>
        <v/>
      </c>
      <c r="S204" s="309">
        <v>100</v>
      </c>
      <c r="T204" s="310" t="str">
        <f t="shared" si="27"/>
        <v/>
      </c>
      <c r="U204" s="311">
        <v>0</v>
      </c>
      <c r="V204" s="312" t="str">
        <f t="shared" si="28"/>
        <v/>
      </c>
      <c r="W204" s="313" t="s">
        <v>125</v>
      </c>
      <c r="X204" s="314" t="str">
        <f t="shared" si="29"/>
        <v/>
      </c>
      <c r="Y204" s="313" t="s">
        <v>56</v>
      </c>
      <c r="Z204" s="314" t="str">
        <f>IF(SUM($E204:$N204)&gt;0,$X204*(VLOOKUP($Y204,'Lookup Tables'!$K$4:$L$7,2,FALSE)),"")</f>
        <v/>
      </c>
      <c r="AA204" s="309">
        <v>100</v>
      </c>
      <c r="AB204" s="314" t="str">
        <f t="shared" si="30"/>
        <v/>
      </c>
      <c r="AC204" s="309" t="s">
        <v>62</v>
      </c>
      <c r="AD204" s="314" t="str">
        <f t="shared" si="31"/>
        <v/>
      </c>
      <c r="AE204" s="309" t="s">
        <v>56</v>
      </c>
      <c r="AF204" s="314" t="str">
        <f t="shared" si="32"/>
        <v/>
      </c>
      <c r="AG204" s="315" t="str">
        <f t="shared" si="35"/>
        <v/>
      </c>
      <c r="AH204" s="316" t="s">
        <v>68</v>
      </c>
      <c r="AI204" s="317" t="str">
        <f t="shared" si="33"/>
        <v/>
      </c>
    </row>
    <row r="205" spans="1:35" ht="17.25" customHeight="1" x14ac:dyDescent="0.3">
      <c r="A205" s="24"/>
      <c r="B205" s="302">
        <v>193</v>
      </c>
      <c r="C205" s="303"/>
      <c r="D205" s="303"/>
      <c r="E205" s="304"/>
      <c r="F205" s="304"/>
      <c r="G205" s="304"/>
      <c r="H205" s="304"/>
      <c r="I205" s="304"/>
      <c r="J205" s="304"/>
      <c r="K205" s="304"/>
      <c r="L205" s="304"/>
      <c r="M205" s="304"/>
      <c r="N205" s="304"/>
      <c r="O205" s="305" t="str">
        <f t="shared" si="34"/>
        <v/>
      </c>
      <c r="P205" s="306" t="str">
        <f t="shared" ref="P205:P268" si="36">IF(SUM($E205:$N205)&gt;0,($O205/2)^2*PI()*$T$6,"")</f>
        <v/>
      </c>
      <c r="Q205" s="307">
        <f t="shared" ref="Q205:Q268" si="37">$T$4</f>
        <v>100</v>
      </c>
      <c r="R205" s="308" t="str">
        <f t="shared" ref="R205:R268" si="38">IF(SUM($E205:$N205)&gt;0,$P205*($T$4/100),"")</f>
        <v/>
      </c>
      <c r="S205" s="309">
        <v>100</v>
      </c>
      <c r="T205" s="310" t="str">
        <f t="shared" ref="T205:T268" si="39">IF(SUM($E205:$N205)&gt;0,$R205*($S205/100),"")</f>
        <v/>
      </c>
      <c r="U205" s="311">
        <v>0</v>
      </c>
      <c r="V205" s="312" t="str">
        <f t="shared" ref="V205:V268" si="40">IF(SUM($E205:$N205)&gt;0,$T205*(1+($U205/100)),"")</f>
        <v/>
      </c>
      <c r="W205" s="313" t="s">
        <v>125</v>
      </c>
      <c r="X205" s="314" t="str">
        <f t="shared" ref="X205:X268" si="41">IF(SUM($E205:$N205)&gt;0,$V205*INDEX(Primary_structure_factor,MATCH(W205,Primary_structure_input,0))*0.4,"")</f>
        <v/>
      </c>
      <c r="Y205" s="313" t="s">
        <v>56</v>
      </c>
      <c r="Z205" s="314" t="str">
        <f>IF(SUM($E205:$N205)&gt;0,$X205*(VLOOKUP($Y205,'Lookup Tables'!$K$4:$L$7,2,FALSE)),"")</f>
        <v/>
      </c>
      <c r="AA205" s="309">
        <v>100</v>
      </c>
      <c r="AB205" s="314" t="str">
        <f t="shared" ref="AB205:AB268" si="42">IF(SUM($E205:$N205)&gt;0,$V205*(($AA205/100)*0.6),"")</f>
        <v/>
      </c>
      <c r="AC205" s="309" t="s">
        <v>62</v>
      </c>
      <c r="AD205" s="314" t="str">
        <f t="shared" ref="AD205:AD268" si="43">IF(SUM($E205:$N205)&gt;0,$AB205*(INDEX(Canopy_completeness_factor,MATCH(AC205,Canopy_completeness_input,0))),"")</f>
        <v/>
      </c>
      <c r="AE205" s="309" t="s">
        <v>56</v>
      </c>
      <c r="AF205" s="314" t="str">
        <f t="shared" ref="AF205:AF268" si="44">IF(SUM($E205:$N205)&gt;0,$AD205*(INDEX(Crown_quality_factor,MATCH($AE205,Crown_quality_input,0))),"")</f>
        <v/>
      </c>
      <c r="AG205" s="315" t="str">
        <f t="shared" si="35"/>
        <v/>
      </c>
      <c r="AH205" s="316" t="s">
        <v>68</v>
      </c>
      <c r="AI205" s="317" t="str">
        <f t="shared" ref="AI205:AI268" si="45">IF(ISBLANK($AH205),"",IF(SUM($E205:$N205)&gt;0,$AG205*INDEX(Life_expectancy_factor,MATCH($AH205,Life_expectancy_input,0)),""))</f>
        <v/>
      </c>
    </row>
    <row r="206" spans="1:35" ht="17.25" customHeight="1" x14ac:dyDescent="0.3">
      <c r="A206" s="24"/>
      <c r="B206" s="302">
        <v>194</v>
      </c>
      <c r="C206" s="303"/>
      <c r="D206" s="303"/>
      <c r="E206" s="304"/>
      <c r="F206" s="304"/>
      <c r="G206" s="304"/>
      <c r="H206" s="304"/>
      <c r="I206" s="304"/>
      <c r="J206" s="304"/>
      <c r="K206" s="304"/>
      <c r="L206" s="304"/>
      <c r="M206" s="304"/>
      <c r="N206" s="304"/>
      <c r="O206" s="305" t="str">
        <f t="shared" ref="O206:O269" si="46">IF(SUM($E206:$N206)&gt;0,SQRT($E206^2+$F206^2+$G206^2+$H206^2+$I206^2+$J206^2+$K206^2+$L206^2+$M206^2+$N206^2),"")</f>
        <v/>
      </c>
      <c r="P206" s="306" t="str">
        <f t="shared" si="36"/>
        <v/>
      </c>
      <c r="Q206" s="307">
        <f t="shared" si="37"/>
        <v>100</v>
      </c>
      <c r="R206" s="308" t="str">
        <f t="shared" si="38"/>
        <v/>
      </c>
      <c r="S206" s="309">
        <v>100</v>
      </c>
      <c r="T206" s="310" t="str">
        <f t="shared" si="39"/>
        <v/>
      </c>
      <c r="U206" s="311">
        <v>0</v>
      </c>
      <c r="V206" s="312" t="str">
        <f t="shared" si="40"/>
        <v/>
      </c>
      <c r="W206" s="313" t="s">
        <v>125</v>
      </c>
      <c r="X206" s="314" t="str">
        <f t="shared" si="41"/>
        <v/>
      </c>
      <c r="Y206" s="313" t="s">
        <v>56</v>
      </c>
      <c r="Z206" s="314" t="str">
        <f>IF(SUM($E206:$N206)&gt;0,$X206*(VLOOKUP($Y206,'Lookup Tables'!$K$4:$L$7,2,FALSE)),"")</f>
        <v/>
      </c>
      <c r="AA206" s="309">
        <v>100</v>
      </c>
      <c r="AB206" s="314" t="str">
        <f t="shared" si="42"/>
        <v/>
      </c>
      <c r="AC206" s="309" t="s">
        <v>62</v>
      </c>
      <c r="AD206" s="314" t="str">
        <f t="shared" si="43"/>
        <v/>
      </c>
      <c r="AE206" s="309" t="s">
        <v>56</v>
      </c>
      <c r="AF206" s="314" t="str">
        <f t="shared" si="44"/>
        <v/>
      </c>
      <c r="AG206" s="315" t="str">
        <f t="shared" si="35"/>
        <v/>
      </c>
      <c r="AH206" s="316" t="s">
        <v>68</v>
      </c>
      <c r="AI206" s="317" t="str">
        <f t="shared" si="45"/>
        <v/>
      </c>
    </row>
    <row r="207" spans="1:35" ht="17.25" customHeight="1" x14ac:dyDescent="0.3">
      <c r="A207" s="24"/>
      <c r="B207" s="302">
        <v>195</v>
      </c>
      <c r="C207" s="303"/>
      <c r="D207" s="303"/>
      <c r="E207" s="304"/>
      <c r="F207" s="304"/>
      <c r="G207" s="304"/>
      <c r="H207" s="304"/>
      <c r="I207" s="304"/>
      <c r="J207" s="304"/>
      <c r="K207" s="304"/>
      <c r="L207" s="304"/>
      <c r="M207" s="304"/>
      <c r="N207" s="304"/>
      <c r="O207" s="305" t="str">
        <f t="shared" si="46"/>
        <v/>
      </c>
      <c r="P207" s="306" t="str">
        <f t="shared" si="36"/>
        <v/>
      </c>
      <c r="Q207" s="307">
        <f t="shared" si="37"/>
        <v>100</v>
      </c>
      <c r="R207" s="308" t="str">
        <f t="shared" si="38"/>
        <v/>
      </c>
      <c r="S207" s="309">
        <v>100</v>
      </c>
      <c r="T207" s="310" t="str">
        <f t="shared" si="39"/>
        <v/>
      </c>
      <c r="U207" s="311">
        <v>0</v>
      </c>
      <c r="V207" s="312" t="str">
        <f t="shared" si="40"/>
        <v/>
      </c>
      <c r="W207" s="313" t="s">
        <v>125</v>
      </c>
      <c r="X207" s="314" t="str">
        <f t="shared" si="41"/>
        <v/>
      </c>
      <c r="Y207" s="313" t="s">
        <v>56</v>
      </c>
      <c r="Z207" s="314" t="str">
        <f>IF(SUM($E207:$N207)&gt;0,$X207*(VLOOKUP($Y207,'Lookup Tables'!$K$4:$L$7,2,FALSE)),"")</f>
        <v/>
      </c>
      <c r="AA207" s="309">
        <v>100</v>
      </c>
      <c r="AB207" s="314" t="str">
        <f t="shared" si="42"/>
        <v/>
      </c>
      <c r="AC207" s="309" t="s">
        <v>62</v>
      </c>
      <c r="AD207" s="314" t="str">
        <f t="shared" si="43"/>
        <v/>
      </c>
      <c r="AE207" s="309" t="s">
        <v>56</v>
      </c>
      <c r="AF207" s="314" t="str">
        <f t="shared" si="44"/>
        <v/>
      </c>
      <c r="AG207" s="315" t="str">
        <f t="shared" ref="AG207:AG270" si="47">IF(SUM($E207:$N207)&gt;0,SUM($Z207,$AF207),"")</f>
        <v/>
      </c>
      <c r="AH207" s="316" t="s">
        <v>68</v>
      </c>
      <c r="AI207" s="317" t="str">
        <f t="shared" si="45"/>
        <v/>
      </c>
    </row>
    <row r="208" spans="1:35" ht="17.25" customHeight="1" x14ac:dyDescent="0.3">
      <c r="A208" s="24"/>
      <c r="B208" s="302">
        <v>196</v>
      </c>
      <c r="C208" s="303"/>
      <c r="D208" s="303"/>
      <c r="E208" s="304"/>
      <c r="F208" s="304"/>
      <c r="G208" s="304"/>
      <c r="H208" s="304"/>
      <c r="I208" s="304"/>
      <c r="J208" s="304"/>
      <c r="K208" s="304"/>
      <c r="L208" s="304"/>
      <c r="M208" s="304"/>
      <c r="N208" s="304"/>
      <c r="O208" s="305" t="str">
        <f t="shared" si="46"/>
        <v/>
      </c>
      <c r="P208" s="306" t="str">
        <f t="shared" si="36"/>
        <v/>
      </c>
      <c r="Q208" s="307">
        <f t="shared" si="37"/>
        <v>100</v>
      </c>
      <c r="R208" s="308" t="str">
        <f t="shared" si="38"/>
        <v/>
      </c>
      <c r="S208" s="309">
        <v>100</v>
      </c>
      <c r="T208" s="310" t="str">
        <f t="shared" si="39"/>
        <v/>
      </c>
      <c r="U208" s="311">
        <v>0</v>
      </c>
      <c r="V208" s="312" t="str">
        <f t="shared" si="40"/>
        <v/>
      </c>
      <c r="W208" s="313" t="s">
        <v>125</v>
      </c>
      <c r="X208" s="314" t="str">
        <f t="shared" si="41"/>
        <v/>
      </c>
      <c r="Y208" s="313" t="s">
        <v>56</v>
      </c>
      <c r="Z208" s="314" t="str">
        <f>IF(SUM($E208:$N208)&gt;0,$X208*(VLOOKUP($Y208,'Lookup Tables'!$K$4:$L$7,2,FALSE)),"")</f>
        <v/>
      </c>
      <c r="AA208" s="309">
        <v>100</v>
      </c>
      <c r="AB208" s="314" t="str">
        <f t="shared" si="42"/>
        <v/>
      </c>
      <c r="AC208" s="309" t="s">
        <v>62</v>
      </c>
      <c r="AD208" s="314" t="str">
        <f t="shared" si="43"/>
        <v/>
      </c>
      <c r="AE208" s="309" t="s">
        <v>56</v>
      </c>
      <c r="AF208" s="314" t="str">
        <f t="shared" si="44"/>
        <v/>
      </c>
      <c r="AG208" s="315" t="str">
        <f t="shared" si="47"/>
        <v/>
      </c>
      <c r="AH208" s="316" t="s">
        <v>68</v>
      </c>
      <c r="AI208" s="317" t="str">
        <f t="shared" si="45"/>
        <v/>
      </c>
    </row>
    <row r="209" spans="1:35" ht="17.25" customHeight="1" x14ac:dyDescent="0.3">
      <c r="A209" s="24"/>
      <c r="B209" s="302">
        <v>197</v>
      </c>
      <c r="C209" s="303"/>
      <c r="D209" s="303"/>
      <c r="E209" s="304"/>
      <c r="F209" s="304"/>
      <c r="G209" s="304"/>
      <c r="H209" s="304"/>
      <c r="I209" s="304"/>
      <c r="J209" s="304"/>
      <c r="K209" s="304"/>
      <c r="L209" s="304"/>
      <c r="M209" s="304"/>
      <c r="N209" s="304"/>
      <c r="O209" s="305" t="str">
        <f t="shared" si="46"/>
        <v/>
      </c>
      <c r="P209" s="306" t="str">
        <f t="shared" si="36"/>
        <v/>
      </c>
      <c r="Q209" s="307">
        <f t="shared" si="37"/>
        <v>100</v>
      </c>
      <c r="R209" s="308" t="str">
        <f t="shared" si="38"/>
        <v/>
      </c>
      <c r="S209" s="309">
        <v>100</v>
      </c>
      <c r="T209" s="310" t="str">
        <f t="shared" si="39"/>
        <v/>
      </c>
      <c r="U209" s="311">
        <v>0</v>
      </c>
      <c r="V209" s="312" t="str">
        <f t="shared" si="40"/>
        <v/>
      </c>
      <c r="W209" s="313" t="s">
        <v>125</v>
      </c>
      <c r="X209" s="314" t="str">
        <f t="shared" si="41"/>
        <v/>
      </c>
      <c r="Y209" s="313" t="s">
        <v>56</v>
      </c>
      <c r="Z209" s="314" t="str">
        <f>IF(SUM($E209:$N209)&gt;0,$X209*(VLOOKUP($Y209,'Lookup Tables'!$K$4:$L$7,2,FALSE)),"")</f>
        <v/>
      </c>
      <c r="AA209" s="309">
        <v>100</v>
      </c>
      <c r="AB209" s="314" t="str">
        <f t="shared" si="42"/>
        <v/>
      </c>
      <c r="AC209" s="309" t="s">
        <v>62</v>
      </c>
      <c r="AD209" s="314" t="str">
        <f t="shared" si="43"/>
        <v/>
      </c>
      <c r="AE209" s="309" t="s">
        <v>56</v>
      </c>
      <c r="AF209" s="314" t="str">
        <f t="shared" si="44"/>
        <v/>
      </c>
      <c r="AG209" s="315" t="str">
        <f t="shared" si="47"/>
        <v/>
      </c>
      <c r="AH209" s="316" t="s">
        <v>68</v>
      </c>
      <c r="AI209" s="317" t="str">
        <f t="shared" si="45"/>
        <v/>
      </c>
    </row>
    <row r="210" spans="1:35" ht="17.25" customHeight="1" x14ac:dyDescent="0.3">
      <c r="A210" s="24"/>
      <c r="B210" s="302">
        <v>198</v>
      </c>
      <c r="C210" s="303"/>
      <c r="D210" s="303"/>
      <c r="E210" s="304"/>
      <c r="F210" s="304"/>
      <c r="G210" s="304"/>
      <c r="H210" s="304"/>
      <c r="I210" s="304"/>
      <c r="J210" s="304"/>
      <c r="K210" s="304"/>
      <c r="L210" s="304"/>
      <c r="M210" s="304"/>
      <c r="N210" s="304"/>
      <c r="O210" s="305" t="str">
        <f t="shared" si="46"/>
        <v/>
      </c>
      <c r="P210" s="306" t="str">
        <f t="shared" si="36"/>
        <v/>
      </c>
      <c r="Q210" s="307">
        <f t="shared" si="37"/>
        <v>100</v>
      </c>
      <c r="R210" s="308" t="str">
        <f t="shared" si="38"/>
        <v/>
      </c>
      <c r="S210" s="309">
        <v>100</v>
      </c>
      <c r="T210" s="310" t="str">
        <f t="shared" si="39"/>
        <v/>
      </c>
      <c r="U210" s="311">
        <v>0</v>
      </c>
      <c r="V210" s="312" t="str">
        <f t="shared" si="40"/>
        <v/>
      </c>
      <c r="W210" s="313" t="s">
        <v>125</v>
      </c>
      <c r="X210" s="314" t="str">
        <f t="shared" si="41"/>
        <v/>
      </c>
      <c r="Y210" s="313" t="s">
        <v>56</v>
      </c>
      <c r="Z210" s="314" t="str">
        <f>IF(SUM($E210:$N210)&gt;0,$X210*(VLOOKUP($Y210,'Lookup Tables'!$K$4:$L$7,2,FALSE)),"")</f>
        <v/>
      </c>
      <c r="AA210" s="309">
        <v>100</v>
      </c>
      <c r="AB210" s="314" t="str">
        <f t="shared" si="42"/>
        <v/>
      </c>
      <c r="AC210" s="309" t="s">
        <v>62</v>
      </c>
      <c r="AD210" s="314" t="str">
        <f t="shared" si="43"/>
        <v/>
      </c>
      <c r="AE210" s="309" t="s">
        <v>56</v>
      </c>
      <c r="AF210" s="314" t="str">
        <f t="shared" si="44"/>
        <v/>
      </c>
      <c r="AG210" s="315" t="str">
        <f t="shared" si="47"/>
        <v/>
      </c>
      <c r="AH210" s="316" t="s">
        <v>68</v>
      </c>
      <c r="AI210" s="317" t="str">
        <f t="shared" si="45"/>
        <v/>
      </c>
    </row>
    <row r="211" spans="1:35" ht="17.25" customHeight="1" x14ac:dyDescent="0.3">
      <c r="A211" s="24"/>
      <c r="B211" s="302">
        <v>199</v>
      </c>
      <c r="C211" s="303"/>
      <c r="D211" s="303"/>
      <c r="E211" s="304"/>
      <c r="F211" s="304"/>
      <c r="G211" s="304"/>
      <c r="H211" s="304"/>
      <c r="I211" s="304"/>
      <c r="J211" s="304"/>
      <c r="K211" s="304"/>
      <c r="L211" s="304"/>
      <c r="M211" s="304"/>
      <c r="N211" s="304"/>
      <c r="O211" s="305" t="str">
        <f t="shared" si="46"/>
        <v/>
      </c>
      <c r="P211" s="306" t="str">
        <f t="shared" si="36"/>
        <v/>
      </c>
      <c r="Q211" s="307">
        <f t="shared" si="37"/>
        <v>100</v>
      </c>
      <c r="R211" s="308" t="str">
        <f t="shared" si="38"/>
        <v/>
      </c>
      <c r="S211" s="309">
        <v>100</v>
      </c>
      <c r="T211" s="310" t="str">
        <f t="shared" si="39"/>
        <v/>
      </c>
      <c r="U211" s="311">
        <v>0</v>
      </c>
      <c r="V211" s="312" t="str">
        <f t="shared" si="40"/>
        <v/>
      </c>
      <c r="W211" s="313" t="s">
        <v>125</v>
      </c>
      <c r="X211" s="314" t="str">
        <f t="shared" si="41"/>
        <v/>
      </c>
      <c r="Y211" s="313" t="s">
        <v>56</v>
      </c>
      <c r="Z211" s="314" t="str">
        <f>IF(SUM($E211:$N211)&gt;0,$X211*(VLOOKUP($Y211,'Lookup Tables'!$K$4:$L$7,2,FALSE)),"")</f>
        <v/>
      </c>
      <c r="AA211" s="309">
        <v>100</v>
      </c>
      <c r="AB211" s="314" t="str">
        <f t="shared" si="42"/>
        <v/>
      </c>
      <c r="AC211" s="309" t="s">
        <v>62</v>
      </c>
      <c r="AD211" s="314" t="str">
        <f t="shared" si="43"/>
        <v/>
      </c>
      <c r="AE211" s="309" t="s">
        <v>56</v>
      </c>
      <c r="AF211" s="314" t="str">
        <f t="shared" si="44"/>
        <v/>
      </c>
      <c r="AG211" s="315" t="str">
        <f t="shared" si="47"/>
        <v/>
      </c>
      <c r="AH211" s="316" t="s">
        <v>68</v>
      </c>
      <c r="AI211" s="317" t="str">
        <f t="shared" si="45"/>
        <v/>
      </c>
    </row>
    <row r="212" spans="1:35" ht="17.25" customHeight="1" x14ac:dyDescent="0.3">
      <c r="A212" s="24"/>
      <c r="B212" s="302">
        <v>200</v>
      </c>
      <c r="C212" s="303"/>
      <c r="D212" s="303"/>
      <c r="E212" s="304"/>
      <c r="F212" s="304"/>
      <c r="G212" s="304"/>
      <c r="H212" s="304"/>
      <c r="I212" s="304"/>
      <c r="J212" s="304"/>
      <c r="K212" s="304"/>
      <c r="L212" s="304"/>
      <c r="M212" s="304"/>
      <c r="N212" s="304"/>
      <c r="O212" s="305" t="str">
        <f t="shared" si="46"/>
        <v/>
      </c>
      <c r="P212" s="306" t="str">
        <f t="shared" si="36"/>
        <v/>
      </c>
      <c r="Q212" s="307">
        <f t="shared" si="37"/>
        <v>100</v>
      </c>
      <c r="R212" s="308" t="str">
        <f t="shared" si="38"/>
        <v/>
      </c>
      <c r="S212" s="309">
        <v>100</v>
      </c>
      <c r="T212" s="310" t="str">
        <f t="shared" si="39"/>
        <v/>
      </c>
      <c r="U212" s="311">
        <v>0</v>
      </c>
      <c r="V212" s="312" t="str">
        <f t="shared" si="40"/>
        <v/>
      </c>
      <c r="W212" s="313" t="s">
        <v>125</v>
      </c>
      <c r="X212" s="314" t="str">
        <f t="shared" si="41"/>
        <v/>
      </c>
      <c r="Y212" s="313" t="s">
        <v>56</v>
      </c>
      <c r="Z212" s="314" t="str">
        <f>IF(SUM($E212:$N212)&gt;0,$X212*(VLOOKUP($Y212,'Lookup Tables'!$K$4:$L$7,2,FALSE)),"")</f>
        <v/>
      </c>
      <c r="AA212" s="309">
        <v>100</v>
      </c>
      <c r="AB212" s="314" t="str">
        <f t="shared" si="42"/>
        <v/>
      </c>
      <c r="AC212" s="309" t="s">
        <v>62</v>
      </c>
      <c r="AD212" s="314" t="str">
        <f t="shared" si="43"/>
        <v/>
      </c>
      <c r="AE212" s="309" t="s">
        <v>56</v>
      </c>
      <c r="AF212" s="314" t="str">
        <f t="shared" si="44"/>
        <v/>
      </c>
      <c r="AG212" s="315" t="str">
        <f t="shared" si="47"/>
        <v/>
      </c>
      <c r="AH212" s="316" t="s">
        <v>68</v>
      </c>
      <c r="AI212" s="317" t="str">
        <f t="shared" si="45"/>
        <v/>
      </c>
    </row>
    <row r="213" spans="1:35" ht="17.25" customHeight="1" x14ac:dyDescent="0.3">
      <c r="A213" s="24"/>
      <c r="B213" s="302">
        <v>201</v>
      </c>
      <c r="C213" s="303"/>
      <c r="D213" s="303"/>
      <c r="E213" s="304"/>
      <c r="F213" s="304"/>
      <c r="G213" s="304"/>
      <c r="H213" s="304"/>
      <c r="I213" s="304"/>
      <c r="J213" s="304"/>
      <c r="K213" s="304"/>
      <c r="L213" s="304"/>
      <c r="M213" s="304"/>
      <c r="N213" s="304"/>
      <c r="O213" s="305" t="str">
        <f t="shared" si="46"/>
        <v/>
      </c>
      <c r="P213" s="306" t="str">
        <f t="shared" si="36"/>
        <v/>
      </c>
      <c r="Q213" s="307">
        <f t="shared" si="37"/>
        <v>100</v>
      </c>
      <c r="R213" s="308" t="str">
        <f t="shared" si="38"/>
        <v/>
      </c>
      <c r="S213" s="309">
        <v>100</v>
      </c>
      <c r="T213" s="310" t="str">
        <f t="shared" si="39"/>
        <v/>
      </c>
      <c r="U213" s="311">
        <v>0</v>
      </c>
      <c r="V213" s="312" t="str">
        <f t="shared" si="40"/>
        <v/>
      </c>
      <c r="W213" s="313" t="s">
        <v>125</v>
      </c>
      <c r="X213" s="314" t="str">
        <f t="shared" si="41"/>
        <v/>
      </c>
      <c r="Y213" s="313" t="s">
        <v>56</v>
      </c>
      <c r="Z213" s="314" t="str">
        <f>IF(SUM($E213:$N213)&gt;0,$X213*(VLOOKUP($Y213,'Lookup Tables'!$K$4:$L$7,2,FALSE)),"")</f>
        <v/>
      </c>
      <c r="AA213" s="309">
        <v>100</v>
      </c>
      <c r="AB213" s="314" t="str">
        <f t="shared" si="42"/>
        <v/>
      </c>
      <c r="AC213" s="309" t="s">
        <v>62</v>
      </c>
      <c r="AD213" s="314" t="str">
        <f t="shared" si="43"/>
        <v/>
      </c>
      <c r="AE213" s="309" t="s">
        <v>56</v>
      </c>
      <c r="AF213" s="314" t="str">
        <f t="shared" si="44"/>
        <v/>
      </c>
      <c r="AG213" s="315" t="str">
        <f t="shared" si="47"/>
        <v/>
      </c>
      <c r="AH213" s="316" t="s">
        <v>68</v>
      </c>
      <c r="AI213" s="317" t="str">
        <f t="shared" si="45"/>
        <v/>
      </c>
    </row>
    <row r="214" spans="1:35" ht="17.25" customHeight="1" x14ac:dyDescent="0.3">
      <c r="A214" s="24"/>
      <c r="B214" s="302">
        <v>202</v>
      </c>
      <c r="C214" s="303"/>
      <c r="D214" s="303"/>
      <c r="E214" s="304"/>
      <c r="F214" s="304"/>
      <c r="G214" s="304"/>
      <c r="H214" s="304"/>
      <c r="I214" s="304"/>
      <c r="J214" s="304"/>
      <c r="K214" s="304"/>
      <c r="L214" s="304"/>
      <c r="M214" s="304"/>
      <c r="N214" s="304"/>
      <c r="O214" s="305" t="str">
        <f t="shared" si="46"/>
        <v/>
      </c>
      <c r="P214" s="306" t="str">
        <f t="shared" si="36"/>
        <v/>
      </c>
      <c r="Q214" s="307">
        <f t="shared" si="37"/>
        <v>100</v>
      </c>
      <c r="R214" s="308" t="str">
        <f t="shared" si="38"/>
        <v/>
      </c>
      <c r="S214" s="309">
        <v>100</v>
      </c>
      <c r="T214" s="310" t="str">
        <f t="shared" si="39"/>
        <v/>
      </c>
      <c r="U214" s="311">
        <v>0</v>
      </c>
      <c r="V214" s="312" t="str">
        <f t="shared" si="40"/>
        <v/>
      </c>
      <c r="W214" s="313" t="s">
        <v>125</v>
      </c>
      <c r="X214" s="314" t="str">
        <f t="shared" si="41"/>
        <v/>
      </c>
      <c r="Y214" s="313" t="s">
        <v>56</v>
      </c>
      <c r="Z214" s="314" t="str">
        <f>IF(SUM($E214:$N214)&gt;0,$X214*(VLOOKUP($Y214,'Lookup Tables'!$K$4:$L$7,2,FALSE)),"")</f>
        <v/>
      </c>
      <c r="AA214" s="309">
        <v>100</v>
      </c>
      <c r="AB214" s="314" t="str">
        <f t="shared" si="42"/>
        <v/>
      </c>
      <c r="AC214" s="309" t="s">
        <v>62</v>
      </c>
      <c r="AD214" s="314" t="str">
        <f t="shared" si="43"/>
        <v/>
      </c>
      <c r="AE214" s="309" t="s">
        <v>56</v>
      </c>
      <c r="AF214" s="314" t="str">
        <f t="shared" si="44"/>
        <v/>
      </c>
      <c r="AG214" s="315" t="str">
        <f t="shared" si="47"/>
        <v/>
      </c>
      <c r="AH214" s="316" t="s">
        <v>68</v>
      </c>
      <c r="AI214" s="317" t="str">
        <f t="shared" si="45"/>
        <v/>
      </c>
    </row>
    <row r="215" spans="1:35" ht="17.25" customHeight="1" x14ac:dyDescent="0.3">
      <c r="A215" s="24"/>
      <c r="B215" s="302">
        <v>203</v>
      </c>
      <c r="C215" s="303"/>
      <c r="D215" s="303"/>
      <c r="E215" s="304"/>
      <c r="F215" s="304"/>
      <c r="G215" s="304"/>
      <c r="H215" s="304"/>
      <c r="I215" s="304"/>
      <c r="J215" s="304"/>
      <c r="K215" s="304"/>
      <c r="L215" s="304"/>
      <c r="M215" s="304"/>
      <c r="N215" s="304"/>
      <c r="O215" s="305" t="str">
        <f t="shared" si="46"/>
        <v/>
      </c>
      <c r="P215" s="306" t="str">
        <f t="shared" si="36"/>
        <v/>
      </c>
      <c r="Q215" s="307">
        <f t="shared" si="37"/>
        <v>100</v>
      </c>
      <c r="R215" s="308" t="str">
        <f t="shared" si="38"/>
        <v/>
      </c>
      <c r="S215" s="309">
        <v>100</v>
      </c>
      <c r="T215" s="310" t="str">
        <f t="shared" si="39"/>
        <v/>
      </c>
      <c r="U215" s="311">
        <v>0</v>
      </c>
      <c r="V215" s="312" t="str">
        <f t="shared" si="40"/>
        <v/>
      </c>
      <c r="W215" s="313" t="s">
        <v>125</v>
      </c>
      <c r="X215" s="314" t="str">
        <f t="shared" si="41"/>
        <v/>
      </c>
      <c r="Y215" s="313" t="s">
        <v>56</v>
      </c>
      <c r="Z215" s="314" t="str">
        <f>IF(SUM($E215:$N215)&gt;0,$X215*(VLOOKUP($Y215,'Lookup Tables'!$K$4:$L$7,2,FALSE)),"")</f>
        <v/>
      </c>
      <c r="AA215" s="309">
        <v>100</v>
      </c>
      <c r="AB215" s="314" t="str">
        <f t="shared" si="42"/>
        <v/>
      </c>
      <c r="AC215" s="309" t="s">
        <v>62</v>
      </c>
      <c r="AD215" s="314" t="str">
        <f t="shared" si="43"/>
        <v/>
      </c>
      <c r="AE215" s="309" t="s">
        <v>56</v>
      </c>
      <c r="AF215" s="314" t="str">
        <f t="shared" si="44"/>
        <v/>
      </c>
      <c r="AG215" s="315" t="str">
        <f t="shared" si="47"/>
        <v/>
      </c>
      <c r="AH215" s="316" t="s">
        <v>68</v>
      </c>
      <c r="AI215" s="317" t="str">
        <f t="shared" si="45"/>
        <v/>
      </c>
    </row>
    <row r="216" spans="1:35" ht="17.25" customHeight="1" x14ac:dyDescent="0.3">
      <c r="A216" s="24"/>
      <c r="B216" s="302">
        <v>204</v>
      </c>
      <c r="C216" s="303"/>
      <c r="D216" s="303"/>
      <c r="E216" s="304"/>
      <c r="F216" s="304"/>
      <c r="G216" s="304"/>
      <c r="H216" s="304"/>
      <c r="I216" s="304"/>
      <c r="J216" s="304"/>
      <c r="K216" s="304"/>
      <c r="L216" s="304"/>
      <c r="M216" s="304"/>
      <c r="N216" s="304"/>
      <c r="O216" s="305" t="str">
        <f t="shared" si="46"/>
        <v/>
      </c>
      <c r="P216" s="306" t="str">
        <f t="shared" si="36"/>
        <v/>
      </c>
      <c r="Q216" s="307">
        <f t="shared" si="37"/>
        <v>100</v>
      </c>
      <c r="R216" s="308" t="str">
        <f t="shared" si="38"/>
        <v/>
      </c>
      <c r="S216" s="309">
        <v>100</v>
      </c>
      <c r="T216" s="310" t="str">
        <f t="shared" si="39"/>
        <v/>
      </c>
      <c r="U216" s="311">
        <v>0</v>
      </c>
      <c r="V216" s="312" t="str">
        <f t="shared" si="40"/>
        <v/>
      </c>
      <c r="W216" s="313" t="s">
        <v>125</v>
      </c>
      <c r="X216" s="314" t="str">
        <f t="shared" si="41"/>
        <v/>
      </c>
      <c r="Y216" s="313" t="s">
        <v>56</v>
      </c>
      <c r="Z216" s="314" t="str">
        <f>IF(SUM($E216:$N216)&gt;0,$X216*(VLOOKUP($Y216,'Lookup Tables'!$K$4:$L$7,2,FALSE)),"")</f>
        <v/>
      </c>
      <c r="AA216" s="309">
        <v>100</v>
      </c>
      <c r="AB216" s="314" t="str">
        <f t="shared" si="42"/>
        <v/>
      </c>
      <c r="AC216" s="309" t="s">
        <v>62</v>
      </c>
      <c r="AD216" s="314" t="str">
        <f t="shared" si="43"/>
        <v/>
      </c>
      <c r="AE216" s="309" t="s">
        <v>56</v>
      </c>
      <c r="AF216" s="314" t="str">
        <f t="shared" si="44"/>
        <v/>
      </c>
      <c r="AG216" s="315" t="str">
        <f t="shared" si="47"/>
        <v/>
      </c>
      <c r="AH216" s="316" t="s">
        <v>68</v>
      </c>
      <c r="AI216" s="317" t="str">
        <f t="shared" si="45"/>
        <v/>
      </c>
    </row>
    <row r="217" spans="1:35" ht="17.25" customHeight="1" x14ac:dyDescent="0.3">
      <c r="A217" s="24"/>
      <c r="B217" s="302">
        <v>205</v>
      </c>
      <c r="C217" s="303"/>
      <c r="D217" s="303"/>
      <c r="E217" s="304"/>
      <c r="F217" s="304"/>
      <c r="G217" s="304"/>
      <c r="H217" s="304"/>
      <c r="I217" s="304"/>
      <c r="J217" s="304"/>
      <c r="K217" s="304"/>
      <c r="L217" s="304"/>
      <c r="M217" s="304"/>
      <c r="N217" s="304"/>
      <c r="O217" s="305" t="str">
        <f t="shared" si="46"/>
        <v/>
      </c>
      <c r="P217" s="306" t="str">
        <f t="shared" si="36"/>
        <v/>
      </c>
      <c r="Q217" s="307">
        <f t="shared" si="37"/>
        <v>100</v>
      </c>
      <c r="R217" s="308" t="str">
        <f t="shared" si="38"/>
        <v/>
      </c>
      <c r="S217" s="309">
        <v>100</v>
      </c>
      <c r="T217" s="310" t="str">
        <f t="shared" si="39"/>
        <v/>
      </c>
      <c r="U217" s="311">
        <v>0</v>
      </c>
      <c r="V217" s="312" t="str">
        <f t="shared" si="40"/>
        <v/>
      </c>
      <c r="W217" s="313" t="s">
        <v>125</v>
      </c>
      <c r="X217" s="314" t="str">
        <f t="shared" si="41"/>
        <v/>
      </c>
      <c r="Y217" s="313" t="s">
        <v>56</v>
      </c>
      <c r="Z217" s="314" t="str">
        <f>IF(SUM($E217:$N217)&gt;0,$X217*(VLOOKUP($Y217,'Lookup Tables'!$K$4:$L$7,2,FALSE)),"")</f>
        <v/>
      </c>
      <c r="AA217" s="309">
        <v>100</v>
      </c>
      <c r="AB217" s="314" t="str">
        <f t="shared" si="42"/>
        <v/>
      </c>
      <c r="AC217" s="309" t="s">
        <v>62</v>
      </c>
      <c r="AD217" s="314" t="str">
        <f t="shared" si="43"/>
        <v/>
      </c>
      <c r="AE217" s="309" t="s">
        <v>56</v>
      </c>
      <c r="AF217" s="314" t="str">
        <f t="shared" si="44"/>
        <v/>
      </c>
      <c r="AG217" s="315" t="str">
        <f t="shared" si="47"/>
        <v/>
      </c>
      <c r="AH217" s="316" t="s">
        <v>68</v>
      </c>
      <c r="AI217" s="317" t="str">
        <f t="shared" si="45"/>
        <v/>
      </c>
    </row>
    <row r="218" spans="1:35" ht="17.25" customHeight="1" x14ac:dyDescent="0.3">
      <c r="A218" s="24"/>
      <c r="B218" s="302">
        <v>206</v>
      </c>
      <c r="C218" s="303"/>
      <c r="D218" s="303"/>
      <c r="E218" s="304"/>
      <c r="F218" s="304"/>
      <c r="G218" s="304"/>
      <c r="H218" s="304"/>
      <c r="I218" s="304"/>
      <c r="J218" s="304"/>
      <c r="K218" s="304"/>
      <c r="L218" s="304"/>
      <c r="M218" s="304"/>
      <c r="N218" s="304"/>
      <c r="O218" s="305" t="str">
        <f t="shared" si="46"/>
        <v/>
      </c>
      <c r="P218" s="306" t="str">
        <f t="shared" si="36"/>
        <v/>
      </c>
      <c r="Q218" s="307">
        <f t="shared" si="37"/>
        <v>100</v>
      </c>
      <c r="R218" s="308" t="str">
        <f t="shared" si="38"/>
        <v/>
      </c>
      <c r="S218" s="309">
        <v>100</v>
      </c>
      <c r="T218" s="310" t="str">
        <f t="shared" si="39"/>
        <v/>
      </c>
      <c r="U218" s="311">
        <v>0</v>
      </c>
      <c r="V218" s="312" t="str">
        <f t="shared" si="40"/>
        <v/>
      </c>
      <c r="W218" s="313" t="s">
        <v>125</v>
      </c>
      <c r="X218" s="314" t="str">
        <f t="shared" si="41"/>
        <v/>
      </c>
      <c r="Y218" s="313" t="s">
        <v>56</v>
      </c>
      <c r="Z218" s="314" t="str">
        <f>IF(SUM($E218:$N218)&gt;0,$X218*(VLOOKUP($Y218,'Lookup Tables'!$K$4:$L$7,2,FALSE)),"")</f>
        <v/>
      </c>
      <c r="AA218" s="309">
        <v>100</v>
      </c>
      <c r="AB218" s="314" t="str">
        <f t="shared" si="42"/>
        <v/>
      </c>
      <c r="AC218" s="309" t="s">
        <v>62</v>
      </c>
      <c r="AD218" s="314" t="str">
        <f t="shared" si="43"/>
        <v/>
      </c>
      <c r="AE218" s="309" t="s">
        <v>56</v>
      </c>
      <c r="AF218" s="314" t="str">
        <f t="shared" si="44"/>
        <v/>
      </c>
      <c r="AG218" s="315" t="str">
        <f t="shared" si="47"/>
        <v/>
      </c>
      <c r="AH218" s="316" t="s">
        <v>68</v>
      </c>
      <c r="AI218" s="317" t="str">
        <f t="shared" si="45"/>
        <v/>
      </c>
    </row>
    <row r="219" spans="1:35" ht="17.25" customHeight="1" x14ac:dyDescent="0.3">
      <c r="A219" s="24"/>
      <c r="B219" s="302">
        <v>207</v>
      </c>
      <c r="C219" s="303"/>
      <c r="D219" s="303"/>
      <c r="E219" s="304"/>
      <c r="F219" s="304"/>
      <c r="G219" s="304"/>
      <c r="H219" s="304"/>
      <c r="I219" s="304"/>
      <c r="J219" s="304"/>
      <c r="K219" s="304"/>
      <c r="L219" s="304"/>
      <c r="M219" s="304"/>
      <c r="N219" s="304"/>
      <c r="O219" s="305" t="str">
        <f t="shared" si="46"/>
        <v/>
      </c>
      <c r="P219" s="306" t="str">
        <f t="shared" si="36"/>
        <v/>
      </c>
      <c r="Q219" s="307">
        <f t="shared" si="37"/>
        <v>100</v>
      </c>
      <c r="R219" s="308" t="str">
        <f t="shared" si="38"/>
        <v/>
      </c>
      <c r="S219" s="309">
        <v>100</v>
      </c>
      <c r="T219" s="310" t="str">
        <f t="shared" si="39"/>
        <v/>
      </c>
      <c r="U219" s="311">
        <v>0</v>
      </c>
      <c r="V219" s="312" t="str">
        <f t="shared" si="40"/>
        <v/>
      </c>
      <c r="W219" s="313" t="s">
        <v>125</v>
      </c>
      <c r="X219" s="314" t="str">
        <f t="shared" si="41"/>
        <v/>
      </c>
      <c r="Y219" s="313" t="s">
        <v>56</v>
      </c>
      <c r="Z219" s="314" t="str">
        <f>IF(SUM($E219:$N219)&gt;0,$X219*(VLOOKUP($Y219,'Lookup Tables'!$K$4:$L$7,2,FALSE)),"")</f>
        <v/>
      </c>
      <c r="AA219" s="309">
        <v>100</v>
      </c>
      <c r="AB219" s="314" t="str">
        <f t="shared" si="42"/>
        <v/>
      </c>
      <c r="AC219" s="309" t="s">
        <v>62</v>
      </c>
      <c r="AD219" s="314" t="str">
        <f t="shared" si="43"/>
        <v/>
      </c>
      <c r="AE219" s="309" t="s">
        <v>56</v>
      </c>
      <c r="AF219" s="314" t="str">
        <f t="shared" si="44"/>
        <v/>
      </c>
      <c r="AG219" s="315" t="str">
        <f t="shared" si="47"/>
        <v/>
      </c>
      <c r="AH219" s="316" t="s">
        <v>68</v>
      </c>
      <c r="AI219" s="317" t="str">
        <f t="shared" si="45"/>
        <v/>
      </c>
    </row>
    <row r="220" spans="1:35" ht="17.25" customHeight="1" x14ac:dyDescent="0.3">
      <c r="A220" s="24"/>
      <c r="B220" s="302">
        <v>208</v>
      </c>
      <c r="C220" s="303"/>
      <c r="D220" s="303"/>
      <c r="E220" s="304"/>
      <c r="F220" s="304"/>
      <c r="G220" s="304"/>
      <c r="H220" s="304"/>
      <c r="I220" s="304"/>
      <c r="J220" s="304"/>
      <c r="K220" s="304"/>
      <c r="L220" s="304"/>
      <c r="M220" s="304"/>
      <c r="N220" s="304"/>
      <c r="O220" s="305" t="str">
        <f t="shared" si="46"/>
        <v/>
      </c>
      <c r="P220" s="306" t="str">
        <f t="shared" si="36"/>
        <v/>
      </c>
      <c r="Q220" s="307">
        <f t="shared" si="37"/>
        <v>100</v>
      </c>
      <c r="R220" s="308" t="str">
        <f t="shared" si="38"/>
        <v/>
      </c>
      <c r="S220" s="309">
        <v>100</v>
      </c>
      <c r="T220" s="310" t="str">
        <f t="shared" si="39"/>
        <v/>
      </c>
      <c r="U220" s="311">
        <v>0</v>
      </c>
      <c r="V220" s="312" t="str">
        <f t="shared" si="40"/>
        <v/>
      </c>
      <c r="W220" s="313" t="s">
        <v>125</v>
      </c>
      <c r="X220" s="314" t="str">
        <f t="shared" si="41"/>
        <v/>
      </c>
      <c r="Y220" s="313" t="s">
        <v>56</v>
      </c>
      <c r="Z220" s="314" t="str">
        <f>IF(SUM($E220:$N220)&gt;0,$X220*(VLOOKUP($Y220,'Lookup Tables'!$K$4:$L$7,2,FALSE)),"")</f>
        <v/>
      </c>
      <c r="AA220" s="309">
        <v>100</v>
      </c>
      <c r="AB220" s="314" t="str">
        <f t="shared" si="42"/>
        <v/>
      </c>
      <c r="AC220" s="309" t="s">
        <v>62</v>
      </c>
      <c r="AD220" s="314" t="str">
        <f t="shared" si="43"/>
        <v/>
      </c>
      <c r="AE220" s="309" t="s">
        <v>56</v>
      </c>
      <c r="AF220" s="314" t="str">
        <f t="shared" si="44"/>
        <v/>
      </c>
      <c r="AG220" s="315" t="str">
        <f t="shared" si="47"/>
        <v/>
      </c>
      <c r="AH220" s="316" t="s">
        <v>68</v>
      </c>
      <c r="AI220" s="317" t="str">
        <f t="shared" si="45"/>
        <v/>
      </c>
    </row>
    <row r="221" spans="1:35" ht="17.25" customHeight="1" x14ac:dyDescent="0.3">
      <c r="A221" s="24"/>
      <c r="B221" s="302">
        <v>209</v>
      </c>
      <c r="C221" s="303"/>
      <c r="D221" s="303"/>
      <c r="E221" s="304"/>
      <c r="F221" s="304"/>
      <c r="G221" s="304"/>
      <c r="H221" s="304"/>
      <c r="I221" s="304"/>
      <c r="J221" s="304"/>
      <c r="K221" s="304"/>
      <c r="L221" s="304"/>
      <c r="M221" s="304"/>
      <c r="N221" s="304"/>
      <c r="O221" s="305" t="str">
        <f t="shared" si="46"/>
        <v/>
      </c>
      <c r="P221" s="306" t="str">
        <f t="shared" si="36"/>
        <v/>
      </c>
      <c r="Q221" s="307">
        <f t="shared" si="37"/>
        <v>100</v>
      </c>
      <c r="R221" s="308" t="str">
        <f t="shared" si="38"/>
        <v/>
      </c>
      <c r="S221" s="309">
        <v>100</v>
      </c>
      <c r="T221" s="310" t="str">
        <f t="shared" si="39"/>
        <v/>
      </c>
      <c r="U221" s="311">
        <v>0</v>
      </c>
      <c r="V221" s="312" t="str">
        <f t="shared" si="40"/>
        <v/>
      </c>
      <c r="W221" s="313" t="s">
        <v>125</v>
      </c>
      <c r="X221" s="314" t="str">
        <f t="shared" si="41"/>
        <v/>
      </c>
      <c r="Y221" s="313" t="s">
        <v>56</v>
      </c>
      <c r="Z221" s="314" t="str">
        <f>IF(SUM($E221:$N221)&gt;0,$X221*(VLOOKUP($Y221,'Lookup Tables'!$K$4:$L$7,2,FALSE)),"")</f>
        <v/>
      </c>
      <c r="AA221" s="309">
        <v>100</v>
      </c>
      <c r="AB221" s="314" t="str">
        <f t="shared" si="42"/>
        <v/>
      </c>
      <c r="AC221" s="309" t="s">
        <v>62</v>
      </c>
      <c r="AD221" s="314" t="str">
        <f t="shared" si="43"/>
        <v/>
      </c>
      <c r="AE221" s="309" t="s">
        <v>56</v>
      </c>
      <c r="AF221" s="314" t="str">
        <f t="shared" si="44"/>
        <v/>
      </c>
      <c r="AG221" s="315" t="str">
        <f t="shared" si="47"/>
        <v/>
      </c>
      <c r="AH221" s="316" t="s">
        <v>68</v>
      </c>
      <c r="AI221" s="317" t="str">
        <f t="shared" si="45"/>
        <v/>
      </c>
    </row>
    <row r="222" spans="1:35" ht="17.25" customHeight="1" x14ac:dyDescent="0.3">
      <c r="A222" s="24"/>
      <c r="B222" s="302">
        <v>210</v>
      </c>
      <c r="C222" s="303"/>
      <c r="D222" s="303"/>
      <c r="E222" s="304"/>
      <c r="F222" s="304"/>
      <c r="G222" s="304"/>
      <c r="H222" s="304"/>
      <c r="I222" s="304"/>
      <c r="J222" s="304"/>
      <c r="K222" s="304"/>
      <c r="L222" s="304"/>
      <c r="M222" s="304"/>
      <c r="N222" s="304"/>
      <c r="O222" s="305" t="str">
        <f t="shared" si="46"/>
        <v/>
      </c>
      <c r="P222" s="306" t="str">
        <f t="shared" si="36"/>
        <v/>
      </c>
      <c r="Q222" s="307">
        <f t="shared" si="37"/>
        <v>100</v>
      </c>
      <c r="R222" s="308" t="str">
        <f t="shared" si="38"/>
        <v/>
      </c>
      <c r="S222" s="309">
        <v>100</v>
      </c>
      <c r="T222" s="310" t="str">
        <f t="shared" si="39"/>
        <v/>
      </c>
      <c r="U222" s="311">
        <v>0</v>
      </c>
      <c r="V222" s="312" t="str">
        <f t="shared" si="40"/>
        <v/>
      </c>
      <c r="W222" s="313" t="s">
        <v>125</v>
      </c>
      <c r="X222" s="314" t="str">
        <f t="shared" si="41"/>
        <v/>
      </c>
      <c r="Y222" s="313" t="s">
        <v>56</v>
      </c>
      <c r="Z222" s="314" t="str">
        <f>IF(SUM($E222:$N222)&gt;0,$X222*(VLOOKUP($Y222,'Lookup Tables'!$K$4:$L$7,2,FALSE)),"")</f>
        <v/>
      </c>
      <c r="AA222" s="309">
        <v>100</v>
      </c>
      <c r="AB222" s="314" t="str">
        <f t="shared" si="42"/>
        <v/>
      </c>
      <c r="AC222" s="309" t="s">
        <v>62</v>
      </c>
      <c r="AD222" s="314" t="str">
        <f t="shared" si="43"/>
        <v/>
      </c>
      <c r="AE222" s="309" t="s">
        <v>56</v>
      </c>
      <c r="AF222" s="314" t="str">
        <f t="shared" si="44"/>
        <v/>
      </c>
      <c r="AG222" s="315" t="str">
        <f t="shared" si="47"/>
        <v/>
      </c>
      <c r="AH222" s="316" t="s">
        <v>68</v>
      </c>
      <c r="AI222" s="317" t="str">
        <f t="shared" si="45"/>
        <v/>
      </c>
    </row>
    <row r="223" spans="1:35" ht="17.25" customHeight="1" x14ac:dyDescent="0.3">
      <c r="A223" s="24"/>
      <c r="B223" s="302">
        <v>211</v>
      </c>
      <c r="C223" s="303"/>
      <c r="D223" s="303"/>
      <c r="E223" s="304"/>
      <c r="F223" s="304"/>
      <c r="G223" s="304"/>
      <c r="H223" s="304"/>
      <c r="I223" s="304"/>
      <c r="J223" s="304"/>
      <c r="K223" s="304"/>
      <c r="L223" s="304"/>
      <c r="M223" s="304"/>
      <c r="N223" s="304"/>
      <c r="O223" s="305" t="str">
        <f t="shared" si="46"/>
        <v/>
      </c>
      <c r="P223" s="306" t="str">
        <f t="shared" si="36"/>
        <v/>
      </c>
      <c r="Q223" s="307">
        <f t="shared" si="37"/>
        <v>100</v>
      </c>
      <c r="R223" s="308" t="str">
        <f t="shared" si="38"/>
        <v/>
      </c>
      <c r="S223" s="309">
        <v>100</v>
      </c>
      <c r="T223" s="310" t="str">
        <f t="shared" si="39"/>
        <v/>
      </c>
      <c r="U223" s="311">
        <v>0</v>
      </c>
      <c r="V223" s="312" t="str">
        <f t="shared" si="40"/>
        <v/>
      </c>
      <c r="W223" s="313" t="s">
        <v>125</v>
      </c>
      <c r="X223" s="314" t="str">
        <f t="shared" si="41"/>
        <v/>
      </c>
      <c r="Y223" s="313" t="s">
        <v>56</v>
      </c>
      <c r="Z223" s="314" t="str">
        <f>IF(SUM($E223:$N223)&gt;0,$X223*(VLOOKUP($Y223,'Lookup Tables'!$K$4:$L$7,2,FALSE)),"")</f>
        <v/>
      </c>
      <c r="AA223" s="309">
        <v>100</v>
      </c>
      <c r="AB223" s="314" t="str">
        <f t="shared" si="42"/>
        <v/>
      </c>
      <c r="AC223" s="309" t="s">
        <v>62</v>
      </c>
      <c r="AD223" s="314" t="str">
        <f t="shared" si="43"/>
        <v/>
      </c>
      <c r="AE223" s="309" t="s">
        <v>56</v>
      </c>
      <c r="AF223" s="314" t="str">
        <f t="shared" si="44"/>
        <v/>
      </c>
      <c r="AG223" s="315" t="str">
        <f t="shared" si="47"/>
        <v/>
      </c>
      <c r="AH223" s="316" t="s">
        <v>68</v>
      </c>
      <c r="AI223" s="317" t="str">
        <f t="shared" si="45"/>
        <v/>
      </c>
    </row>
    <row r="224" spans="1:35" ht="17.25" customHeight="1" x14ac:dyDescent="0.3">
      <c r="A224" s="24"/>
      <c r="B224" s="302">
        <v>212</v>
      </c>
      <c r="C224" s="303"/>
      <c r="D224" s="303"/>
      <c r="E224" s="304"/>
      <c r="F224" s="304"/>
      <c r="G224" s="304"/>
      <c r="H224" s="304"/>
      <c r="I224" s="304"/>
      <c r="J224" s="304"/>
      <c r="K224" s="304"/>
      <c r="L224" s="304"/>
      <c r="M224" s="304"/>
      <c r="N224" s="304"/>
      <c r="O224" s="305" t="str">
        <f t="shared" si="46"/>
        <v/>
      </c>
      <c r="P224" s="306" t="str">
        <f t="shared" si="36"/>
        <v/>
      </c>
      <c r="Q224" s="307">
        <f t="shared" si="37"/>
        <v>100</v>
      </c>
      <c r="R224" s="308" t="str">
        <f t="shared" si="38"/>
        <v/>
      </c>
      <c r="S224" s="309">
        <v>100</v>
      </c>
      <c r="T224" s="310" t="str">
        <f t="shared" si="39"/>
        <v/>
      </c>
      <c r="U224" s="311">
        <v>0</v>
      </c>
      <c r="V224" s="312" t="str">
        <f t="shared" si="40"/>
        <v/>
      </c>
      <c r="W224" s="313" t="s">
        <v>125</v>
      </c>
      <c r="X224" s="314" t="str">
        <f t="shared" si="41"/>
        <v/>
      </c>
      <c r="Y224" s="313" t="s">
        <v>56</v>
      </c>
      <c r="Z224" s="314" t="str">
        <f>IF(SUM($E224:$N224)&gt;0,$X224*(VLOOKUP($Y224,'Lookup Tables'!$K$4:$L$7,2,FALSE)),"")</f>
        <v/>
      </c>
      <c r="AA224" s="309">
        <v>100</v>
      </c>
      <c r="AB224" s="314" t="str">
        <f t="shared" si="42"/>
        <v/>
      </c>
      <c r="AC224" s="309" t="s">
        <v>62</v>
      </c>
      <c r="AD224" s="314" t="str">
        <f t="shared" si="43"/>
        <v/>
      </c>
      <c r="AE224" s="309" t="s">
        <v>56</v>
      </c>
      <c r="AF224" s="314" t="str">
        <f t="shared" si="44"/>
        <v/>
      </c>
      <c r="AG224" s="315" t="str">
        <f t="shared" si="47"/>
        <v/>
      </c>
      <c r="AH224" s="316" t="s">
        <v>68</v>
      </c>
      <c r="AI224" s="317" t="str">
        <f t="shared" si="45"/>
        <v/>
      </c>
    </row>
    <row r="225" spans="1:35" ht="17.25" customHeight="1" x14ac:dyDescent="0.3">
      <c r="A225" s="24"/>
      <c r="B225" s="302">
        <v>213</v>
      </c>
      <c r="C225" s="303"/>
      <c r="D225" s="303"/>
      <c r="E225" s="304"/>
      <c r="F225" s="304"/>
      <c r="G225" s="304"/>
      <c r="H225" s="304"/>
      <c r="I225" s="304"/>
      <c r="J225" s="304"/>
      <c r="K225" s="304"/>
      <c r="L225" s="304"/>
      <c r="M225" s="304"/>
      <c r="N225" s="304"/>
      <c r="O225" s="305" t="str">
        <f t="shared" si="46"/>
        <v/>
      </c>
      <c r="P225" s="306" t="str">
        <f t="shared" si="36"/>
        <v/>
      </c>
      <c r="Q225" s="307">
        <f t="shared" si="37"/>
        <v>100</v>
      </c>
      <c r="R225" s="308" t="str">
        <f t="shared" si="38"/>
        <v/>
      </c>
      <c r="S225" s="309">
        <v>100</v>
      </c>
      <c r="T225" s="310" t="str">
        <f t="shared" si="39"/>
        <v/>
      </c>
      <c r="U225" s="311">
        <v>0</v>
      </c>
      <c r="V225" s="312" t="str">
        <f t="shared" si="40"/>
        <v/>
      </c>
      <c r="W225" s="313" t="s">
        <v>125</v>
      </c>
      <c r="X225" s="314" t="str">
        <f t="shared" si="41"/>
        <v/>
      </c>
      <c r="Y225" s="313" t="s">
        <v>56</v>
      </c>
      <c r="Z225" s="314" t="str">
        <f>IF(SUM($E225:$N225)&gt;0,$X225*(VLOOKUP($Y225,'Lookup Tables'!$K$4:$L$7,2,FALSE)),"")</f>
        <v/>
      </c>
      <c r="AA225" s="309">
        <v>100</v>
      </c>
      <c r="AB225" s="314" t="str">
        <f t="shared" si="42"/>
        <v/>
      </c>
      <c r="AC225" s="309" t="s">
        <v>62</v>
      </c>
      <c r="AD225" s="314" t="str">
        <f t="shared" si="43"/>
        <v/>
      </c>
      <c r="AE225" s="309" t="s">
        <v>56</v>
      </c>
      <c r="AF225" s="314" t="str">
        <f t="shared" si="44"/>
        <v/>
      </c>
      <c r="AG225" s="315" t="str">
        <f t="shared" si="47"/>
        <v/>
      </c>
      <c r="AH225" s="316" t="s">
        <v>68</v>
      </c>
      <c r="AI225" s="317" t="str">
        <f t="shared" si="45"/>
        <v/>
      </c>
    </row>
    <row r="226" spans="1:35" ht="17.25" customHeight="1" x14ac:dyDescent="0.3">
      <c r="A226" s="24"/>
      <c r="B226" s="302">
        <v>214</v>
      </c>
      <c r="C226" s="303"/>
      <c r="D226" s="303"/>
      <c r="E226" s="304"/>
      <c r="F226" s="304"/>
      <c r="G226" s="304"/>
      <c r="H226" s="304"/>
      <c r="I226" s="304"/>
      <c r="J226" s="304"/>
      <c r="K226" s="304"/>
      <c r="L226" s="304"/>
      <c r="M226" s="304"/>
      <c r="N226" s="304"/>
      <c r="O226" s="305" t="str">
        <f t="shared" si="46"/>
        <v/>
      </c>
      <c r="P226" s="306" t="str">
        <f t="shared" si="36"/>
        <v/>
      </c>
      <c r="Q226" s="307">
        <f t="shared" si="37"/>
        <v>100</v>
      </c>
      <c r="R226" s="308" t="str">
        <f t="shared" si="38"/>
        <v/>
      </c>
      <c r="S226" s="309">
        <v>100</v>
      </c>
      <c r="T226" s="310" t="str">
        <f t="shared" si="39"/>
        <v/>
      </c>
      <c r="U226" s="311">
        <v>0</v>
      </c>
      <c r="V226" s="312" t="str">
        <f t="shared" si="40"/>
        <v/>
      </c>
      <c r="W226" s="313" t="s">
        <v>125</v>
      </c>
      <c r="X226" s="314" t="str">
        <f t="shared" si="41"/>
        <v/>
      </c>
      <c r="Y226" s="313" t="s">
        <v>56</v>
      </c>
      <c r="Z226" s="314" t="str">
        <f>IF(SUM($E226:$N226)&gt;0,$X226*(VLOOKUP($Y226,'Lookup Tables'!$K$4:$L$7,2,FALSE)),"")</f>
        <v/>
      </c>
      <c r="AA226" s="309">
        <v>100</v>
      </c>
      <c r="AB226" s="314" t="str">
        <f t="shared" si="42"/>
        <v/>
      </c>
      <c r="AC226" s="309" t="s">
        <v>62</v>
      </c>
      <c r="AD226" s="314" t="str">
        <f t="shared" si="43"/>
        <v/>
      </c>
      <c r="AE226" s="309" t="s">
        <v>56</v>
      </c>
      <c r="AF226" s="314" t="str">
        <f t="shared" si="44"/>
        <v/>
      </c>
      <c r="AG226" s="315" t="str">
        <f t="shared" si="47"/>
        <v/>
      </c>
      <c r="AH226" s="316" t="s">
        <v>68</v>
      </c>
      <c r="AI226" s="317" t="str">
        <f t="shared" si="45"/>
        <v/>
      </c>
    </row>
    <row r="227" spans="1:35" ht="17.25" customHeight="1" x14ac:dyDescent="0.3">
      <c r="A227" s="24"/>
      <c r="B227" s="302">
        <v>215</v>
      </c>
      <c r="C227" s="303"/>
      <c r="D227" s="303"/>
      <c r="E227" s="304"/>
      <c r="F227" s="304"/>
      <c r="G227" s="304"/>
      <c r="H227" s="304"/>
      <c r="I227" s="304"/>
      <c r="J227" s="304"/>
      <c r="K227" s="304"/>
      <c r="L227" s="304"/>
      <c r="M227" s="304"/>
      <c r="N227" s="304"/>
      <c r="O227" s="305" t="str">
        <f t="shared" si="46"/>
        <v/>
      </c>
      <c r="P227" s="306" t="str">
        <f t="shared" si="36"/>
        <v/>
      </c>
      <c r="Q227" s="307">
        <f t="shared" si="37"/>
        <v>100</v>
      </c>
      <c r="R227" s="308" t="str">
        <f t="shared" si="38"/>
        <v/>
      </c>
      <c r="S227" s="309">
        <v>100</v>
      </c>
      <c r="T227" s="310" t="str">
        <f t="shared" si="39"/>
        <v/>
      </c>
      <c r="U227" s="311">
        <v>0</v>
      </c>
      <c r="V227" s="312" t="str">
        <f t="shared" si="40"/>
        <v/>
      </c>
      <c r="W227" s="313" t="s">
        <v>125</v>
      </c>
      <c r="X227" s="314" t="str">
        <f t="shared" si="41"/>
        <v/>
      </c>
      <c r="Y227" s="313" t="s">
        <v>56</v>
      </c>
      <c r="Z227" s="314" t="str">
        <f>IF(SUM($E227:$N227)&gt;0,$X227*(VLOOKUP($Y227,'Lookup Tables'!$K$4:$L$7,2,FALSE)),"")</f>
        <v/>
      </c>
      <c r="AA227" s="309">
        <v>100</v>
      </c>
      <c r="AB227" s="314" t="str">
        <f t="shared" si="42"/>
        <v/>
      </c>
      <c r="AC227" s="309" t="s">
        <v>62</v>
      </c>
      <c r="AD227" s="314" t="str">
        <f t="shared" si="43"/>
        <v/>
      </c>
      <c r="AE227" s="309" t="s">
        <v>56</v>
      </c>
      <c r="AF227" s="314" t="str">
        <f t="shared" si="44"/>
        <v/>
      </c>
      <c r="AG227" s="315" t="str">
        <f t="shared" si="47"/>
        <v/>
      </c>
      <c r="AH227" s="316" t="s">
        <v>68</v>
      </c>
      <c r="AI227" s="317" t="str">
        <f t="shared" si="45"/>
        <v/>
      </c>
    </row>
    <row r="228" spans="1:35" ht="17.25" customHeight="1" x14ac:dyDescent="0.3">
      <c r="A228" s="24"/>
      <c r="B228" s="302">
        <v>216</v>
      </c>
      <c r="C228" s="303"/>
      <c r="D228" s="303"/>
      <c r="E228" s="304"/>
      <c r="F228" s="304"/>
      <c r="G228" s="304"/>
      <c r="H228" s="304"/>
      <c r="I228" s="304"/>
      <c r="J228" s="304"/>
      <c r="K228" s="304"/>
      <c r="L228" s="304"/>
      <c r="M228" s="304"/>
      <c r="N228" s="304"/>
      <c r="O228" s="305" t="str">
        <f t="shared" si="46"/>
        <v/>
      </c>
      <c r="P228" s="306" t="str">
        <f t="shared" si="36"/>
        <v/>
      </c>
      <c r="Q228" s="307">
        <f t="shared" si="37"/>
        <v>100</v>
      </c>
      <c r="R228" s="308" t="str">
        <f t="shared" si="38"/>
        <v/>
      </c>
      <c r="S228" s="309">
        <v>100</v>
      </c>
      <c r="T228" s="310" t="str">
        <f t="shared" si="39"/>
        <v/>
      </c>
      <c r="U228" s="311">
        <v>0</v>
      </c>
      <c r="V228" s="312" t="str">
        <f t="shared" si="40"/>
        <v/>
      </c>
      <c r="W228" s="313" t="s">
        <v>125</v>
      </c>
      <c r="X228" s="314" t="str">
        <f t="shared" si="41"/>
        <v/>
      </c>
      <c r="Y228" s="313" t="s">
        <v>56</v>
      </c>
      <c r="Z228" s="314" t="str">
        <f>IF(SUM($E228:$N228)&gt;0,$X228*(VLOOKUP($Y228,'Lookup Tables'!$K$4:$L$7,2,FALSE)),"")</f>
        <v/>
      </c>
      <c r="AA228" s="309">
        <v>100</v>
      </c>
      <c r="AB228" s="314" t="str">
        <f t="shared" si="42"/>
        <v/>
      </c>
      <c r="AC228" s="309" t="s">
        <v>62</v>
      </c>
      <c r="AD228" s="314" t="str">
        <f t="shared" si="43"/>
        <v/>
      </c>
      <c r="AE228" s="309" t="s">
        <v>56</v>
      </c>
      <c r="AF228" s="314" t="str">
        <f t="shared" si="44"/>
        <v/>
      </c>
      <c r="AG228" s="315" t="str">
        <f t="shared" si="47"/>
        <v/>
      </c>
      <c r="AH228" s="316" t="s">
        <v>68</v>
      </c>
      <c r="AI228" s="317" t="str">
        <f t="shared" si="45"/>
        <v/>
      </c>
    </row>
    <row r="229" spans="1:35" ht="17.25" customHeight="1" x14ac:dyDescent="0.3">
      <c r="A229" s="24"/>
      <c r="B229" s="302">
        <v>217</v>
      </c>
      <c r="C229" s="303"/>
      <c r="D229" s="303"/>
      <c r="E229" s="304"/>
      <c r="F229" s="304"/>
      <c r="G229" s="304"/>
      <c r="H229" s="304"/>
      <c r="I229" s="304"/>
      <c r="J229" s="304"/>
      <c r="K229" s="304"/>
      <c r="L229" s="304"/>
      <c r="M229" s="304"/>
      <c r="N229" s="304"/>
      <c r="O229" s="305" t="str">
        <f t="shared" si="46"/>
        <v/>
      </c>
      <c r="P229" s="306" t="str">
        <f t="shared" si="36"/>
        <v/>
      </c>
      <c r="Q229" s="307">
        <f t="shared" si="37"/>
        <v>100</v>
      </c>
      <c r="R229" s="308" t="str">
        <f t="shared" si="38"/>
        <v/>
      </c>
      <c r="S229" s="309">
        <v>100</v>
      </c>
      <c r="T229" s="310" t="str">
        <f t="shared" si="39"/>
        <v/>
      </c>
      <c r="U229" s="311">
        <v>0</v>
      </c>
      <c r="V229" s="312" t="str">
        <f t="shared" si="40"/>
        <v/>
      </c>
      <c r="W229" s="313" t="s">
        <v>125</v>
      </c>
      <c r="X229" s="314" t="str">
        <f t="shared" si="41"/>
        <v/>
      </c>
      <c r="Y229" s="313" t="s">
        <v>56</v>
      </c>
      <c r="Z229" s="314" t="str">
        <f>IF(SUM($E229:$N229)&gt;0,$X229*(VLOOKUP($Y229,'Lookup Tables'!$K$4:$L$7,2,FALSE)),"")</f>
        <v/>
      </c>
      <c r="AA229" s="309">
        <v>100</v>
      </c>
      <c r="AB229" s="314" t="str">
        <f t="shared" si="42"/>
        <v/>
      </c>
      <c r="AC229" s="309" t="s">
        <v>62</v>
      </c>
      <c r="AD229" s="314" t="str">
        <f t="shared" si="43"/>
        <v/>
      </c>
      <c r="AE229" s="309" t="s">
        <v>56</v>
      </c>
      <c r="AF229" s="314" t="str">
        <f t="shared" si="44"/>
        <v/>
      </c>
      <c r="AG229" s="315" t="str">
        <f t="shared" si="47"/>
        <v/>
      </c>
      <c r="AH229" s="316" t="s">
        <v>68</v>
      </c>
      <c r="AI229" s="317" t="str">
        <f t="shared" si="45"/>
        <v/>
      </c>
    </row>
    <row r="230" spans="1:35" ht="17.25" customHeight="1" x14ac:dyDescent="0.3">
      <c r="A230" s="24"/>
      <c r="B230" s="302">
        <v>218</v>
      </c>
      <c r="C230" s="303"/>
      <c r="D230" s="303"/>
      <c r="E230" s="304"/>
      <c r="F230" s="304"/>
      <c r="G230" s="304"/>
      <c r="H230" s="304"/>
      <c r="I230" s="304"/>
      <c r="J230" s="304"/>
      <c r="K230" s="304"/>
      <c r="L230" s="304"/>
      <c r="M230" s="304"/>
      <c r="N230" s="304"/>
      <c r="O230" s="305" t="str">
        <f t="shared" si="46"/>
        <v/>
      </c>
      <c r="P230" s="306" t="str">
        <f t="shared" si="36"/>
        <v/>
      </c>
      <c r="Q230" s="307">
        <f t="shared" si="37"/>
        <v>100</v>
      </c>
      <c r="R230" s="308" t="str">
        <f t="shared" si="38"/>
        <v/>
      </c>
      <c r="S230" s="309">
        <v>100</v>
      </c>
      <c r="T230" s="310" t="str">
        <f t="shared" si="39"/>
        <v/>
      </c>
      <c r="U230" s="311">
        <v>0</v>
      </c>
      <c r="V230" s="312" t="str">
        <f t="shared" si="40"/>
        <v/>
      </c>
      <c r="W230" s="313" t="s">
        <v>125</v>
      </c>
      <c r="X230" s="314" t="str">
        <f t="shared" si="41"/>
        <v/>
      </c>
      <c r="Y230" s="313" t="s">
        <v>56</v>
      </c>
      <c r="Z230" s="314" t="str">
        <f>IF(SUM($E230:$N230)&gt;0,$X230*(VLOOKUP($Y230,'Lookup Tables'!$K$4:$L$7,2,FALSE)),"")</f>
        <v/>
      </c>
      <c r="AA230" s="309">
        <v>100</v>
      </c>
      <c r="AB230" s="314" t="str">
        <f t="shared" si="42"/>
        <v/>
      </c>
      <c r="AC230" s="309" t="s">
        <v>62</v>
      </c>
      <c r="AD230" s="314" t="str">
        <f t="shared" si="43"/>
        <v/>
      </c>
      <c r="AE230" s="309" t="s">
        <v>56</v>
      </c>
      <c r="AF230" s="314" t="str">
        <f t="shared" si="44"/>
        <v/>
      </c>
      <c r="AG230" s="315" t="str">
        <f t="shared" si="47"/>
        <v/>
      </c>
      <c r="AH230" s="316" t="s">
        <v>68</v>
      </c>
      <c r="AI230" s="317" t="str">
        <f t="shared" si="45"/>
        <v/>
      </c>
    </row>
    <row r="231" spans="1:35" ht="17.25" customHeight="1" x14ac:dyDescent="0.3">
      <c r="A231" s="24"/>
      <c r="B231" s="302">
        <v>219</v>
      </c>
      <c r="C231" s="303"/>
      <c r="D231" s="303"/>
      <c r="E231" s="304"/>
      <c r="F231" s="304"/>
      <c r="G231" s="304"/>
      <c r="H231" s="304"/>
      <c r="I231" s="304"/>
      <c r="J231" s="304"/>
      <c r="K231" s="304"/>
      <c r="L231" s="304"/>
      <c r="M231" s="304"/>
      <c r="N231" s="304"/>
      <c r="O231" s="305" t="str">
        <f t="shared" si="46"/>
        <v/>
      </c>
      <c r="P231" s="306" t="str">
        <f t="shared" si="36"/>
        <v/>
      </c>
      <c r="Q231" s="307">
        <f t="shared" si="37"/>
        <v>100</v>
      </c>
      <c r="R231" s="308" t="str">
        <f t="shared" si="38"/>
        <v/>
      </c>
      <c r="S231" s="309">
        <v>100</v>
      </c>
      <c r="T231" s="310" t="str">
        <f t="shared" si="39"/>
        <v/>
      </c>
      <c r="U231" s="311">
        <v>0</v>
      </c>
      <c r="V231" s="312" t="str">
        <f t="shared" si="40"/>
        <v/>
      </c>
      <c r="W231" s="313" t="s">
        <v>125</v>
      </c>
      <c r="X231" s="314" t="str">
        <f t="shared" si="41"/>
        <v/>
      </c>
      <c r="Y231" s="313" t="s">
        <v>56</v>
      </c>
      <c r="Z231" s="314" t="str">
        <f>IF(SUM($E231:$N231)&gt;0,$X231*(VLOOKUP($Y231,'Lookup Tables'!$K$4:$L$7,2,FALSE)),"")</f>
        <v/>
      </c>
      <c r="AA231" s="309">
        <v>100</v>
      </c>
      <c r="AB231" s="314" t="str">
        <f t="shared" si="42"/>
        <v/>
      </c>
      <c r="AC231" s="309" t="s">
        <v>62</v>
      </c>
      <c r="AD231" s="314" t="str">
        <f t="shared" si="43"/>
        <v/>
      </c>
      <c r="AE231" s="309" t="s">
        <v>56</v>
      </c>
      <c r="AF231" s="314" t="str">
        <f t="shared" si="44"/>
        <v/>
      </c>
      <c r="AG231" s="315" t="str">
        <f t="shared" si="47"/>
        <v/>
      </c>
      <c r="AH231" s="316" t="s">
        <v>68</v>
      </c>
      <c r="AI231" s="317" t="str">
        <f t="shared" si="45"/>
        <v/>
      </c>
    </row>
    <row r="232" spans="1:35" ht="17.25" customHeight="1" x14ac:dyDescent="0.3">
      <c r="A232" s="24"/>
      <c r="B232" s="302">
        <v>220</v>
      </c>
      <c r="C232" s="303"/>
      <c r="D232" s="303"/>
      <c r="E232" s="304"/>
      <c r="F232" s="304"/>
      <c r="G232" s="304"/>
      <c r="H232" s="304"/>
      <c r="I232" s="304"/>
      <c r="J232" s="304"/>
      <c r="K232" s="304"/>
      <c r="L232" s="304"/>
      <c r="M232" s="304"/>
      <c r="N232" s="304"/>
      <c r="O232" s="305" t="str">
        <f t="shared" si="46"/>
        <v/>
      </c>
      <c r="P232" s="306" t="str">
        <f t="shared" si="36"/>
        <v/>
      </c>
      <c r="Q232" s="307">
        <f t="shared" si="37"/>
        <v>100</v>
      </c>
      <c r="R232" s="308" t="str">
        <f t="shared" si="38"/>
        <v/>
      </c>
      <c r="S232" s="309">
        <v>100</v>
      </c>
      <c r="T232" s="310" t="str">
        <f t="shared" si="39"/>
        <v/>
      </c>
      <c r="U232" s="311">
        <v>0</v>
      </c>
      <c r="V232" s="312" t="str">
        <f t="shared" si="40"/>
        <v/>
      </c>
      <c r="W232" s="313" t="s">
        <v>125</v>
      </c>
      <c r="X232" s="314" t="str">
        <f t="shared" si="41"/>
        <v/>
      </c>
      <c r="Y232" s="313" t="s">
        <v>56</v>
      </c>
      <c r="Z232" s="314" t="str">
        <f>IF(SUM($E232:$N232)&gt;0,$X232*(VLOOKUP($Y232,'Lookup Tables'!$K$4:$L$7,2,FALSE)),"")</f>
        <v/>
      </c>
      <c r="AA232" s="309">
        <v>100</v>
      </c>
      <c r="AB232" s="314" t="str">
        <f t="shared" si="42"/>
        <v/>
      </c>
      <c r="AC232" s="309" t="s">
        <v>62</v>
      </c>
      <c r="AD232" s="314" t="str">
        <f t="shared" si="43"/>
        <v/>
      </c>
      <c r="AE232" s="309" t="s">
        <v>56</v>
      </c>
      <c r="AF232" s="314" t="str">
        <f t="shared" si="44"/>
        <v/>
      </c>
      <c r="AG232" s="315" t="str">
        <f t="shared" si="47"/>
        <v/>
      </c>
      <c r="AH232" s="316" t="s">
        <v>68</v>
      </c>
      <c r="AI232" s="317" t="str">
        <f t="shared" si="45"/>
        <v/>
      </c>
    </row>
    <row r="233" spans="1:35" ht="17.25" customHeight="1" x14ac:dyDescent="0.3">
      <c r="A233" s="24"/>
      <c r="B233" s="302">
        <v>221</v>
      </c>
      <c r="C233" s="303"/>
      <c r="D233" s="303"/>
      <c r="E233" s="304"/>
      <c r="F233" s="304"/>
      <c r="G233" s="304"/>
      <c r="H233" s="304"/>
      <c r="I233" s="304"/>
      <c r="J233" s="304"/>
      <c r="K233" s="304"/>
      <c r="L233" s="304"/>
      <c r="M233" s="304"/>
      <c r="N233" s="304"/>
      <c r="O233" s="305" t="str">
        <f t="shared" si="46"/>
        <v/>
      </c>
      <c r="P233" s="306" t="str">
        <f t="shared" si="36"/>
        <v/>
      </c>
      <c r="Q233" s="307">
        <f t="shared" si="37"/>
        <v>100</v>
      </c>
      <c r="R233" s="308" t="str">
        <f t="shared" si="38"/>
        <v/>
      </c>
      <c r="S233" s="309">
        <v>100</v>
      </c>
      <c r="T233" s="310" t="str">
        <f t="shared" si="39"/>
        <v/>
      </c>
      <c r="U233" s="311">
        <v>0</v>
      </c>
      <c r="V233" s="312" t="str">
        <f t="shared" si="40"/>
        <v/>
      </c>
      <c r="W233" s="313" t="s">
        <v>125</v>
      </c>
      <c r="X233" s="314" t="str">
        <f t="shared" si="41"/>
        <v/>
      </c>
      <c r="Y233" s="313" t="s">
        <v>56</v>
      </c>
      <c r="Z233" s="314" t="str">
        <f>IF(SUM($E233:$N233)&gt;0,$X233*(VLOOKUP($Y233,'Lookup Tables'!$K$4:$L$7,2,FALSE)),"")</f>
        <v/>
      </c>
      <c r="AA233" s="309">
        <v>100</v>
      </c>
      <c r="AB233" s="314" t="str">
        <f t="shared" si="42"/>
        <v/>
      </c>
      <c r="AC233" s="309" t="s">
        <v>62</v>
      </c>
      <c r="AD233" s="314" t="str">
        <f t="shared" si="43"/>
        <v/>
      </c>
      <c r="AE233" s="309" t="s">
        <v>56</v>
      </c>
      <c r="AF233" s="314" t="str">
        <f t="shared" si="44"/>
        <v/>
      </c>
      <c r="AG233" s="315" t="str">
        <f t="shared" si="47"/>
        <v/>
      </c>
      <c r="AH233" s="316" t="s">
        <v>68</v>
      </c>
      <c r="AI233" s="317" t="str">
        <f t="shared" si="45"/>
        <v/>
      </c>
    </row>
    <row r="234" spans="1:35" ht="17.25" customHeight="1" x14ac:dyDescent="0.3">
      <c r="A234" s="24"/>
      <c r="B234" s="302">
        <v>222</v>
      </c>
      <c r="C234" s="303"/>
      <c r="D234" s="303"/>
      <c r="E234" s="304"/>
      <c r="F234" s="304"/>
      <c r="G234" s="304"/>
      <c r="H234" s="304"/>
      <c r="I234" s="304"/>
      <c r="J234" s="304"/>
      <c r="K234" s="304"/>
      <c r="L234" s="304"/>
      <c r="M234" s="304"/>
      <c r="N234" s="304"/>
      <c r="O234" s="305" t="str">
        <f t="shared" si="46"/>
        <v/>
      </c>
      <c r="P234" s="306" t="str">
        <f t="shared" si="36"/>
        <v/>
      </c>
      <c r="Q234" s="307">
        <f t="shared" si="37"/>
        <v>100</v>
      </c>
      <c r="R234" s="308" t="str">
        <f t="shared" si="38"/>
        <v/>
      </c>
      <c r="S234" s="309">
        <v>100</v>
      </c>
      <c r="T234" s="310" t="str">
        <f t="shared" si="39"/>
        <v/>
      </c>
      <c r="U234" s="311">
        <v>0</v>
      </c>
      <c r="V234" s="312" t="str">
        <f t="shared" si="40"/>
        <v/>
      </c>
      <c r="W234" s="313" t="s">
        <v>125</v>
      </c>
      <c r="X234" s="314" t="str">
        <f t="shared" si="41"/>
        <v/>
      </c>
      <c r="Y234" s="313" t="s">
        <v>56</v>
      </c>
      <c r="Z234" s="314" t="str">
        <f>IF(SUM($E234:$N234)&gt;0,$X234*(VLOOKUP($Y234,'Lookup Tables'!$K$4:$L$7,2,FALSE)),"")</f>
        <v/>
      </c>
      <c r="AA234" s="309">
        <v>100</v>
      </c>
      <c r="AB234" s="314" t="str">
        <f t="shared" si="42"/>
        <v/>
      </c>
      <c r="AC234" s="309" t="s">
        <v>62</v>
      </c>
      <c r="AD234" s="314" t="str">
        <f t="shared" si="43"/>
        <v/>
      </c>
      <c r="AE234" s="309" t="s">
        <v>56</v>
      </c>
      <c r="AF234" s="314" t="str">
        <f t="shared" si="44"/>
        <v/>
      </c>
      <c r="AG234" s="315" t="str">
        <f t="shared" si="47"/>
        <v/>
      </c>
      <c r="AH234" s="316" t="s">
        <v>68</v>
      </c>
      <c r="AI234" s="317" t="str">
        <f t="shared" si="45"/>
        <v/>
      </c>
    </row>
    <row r="235" spans="1:35" ht="17.25" customHeight="1" x14ac:dyDescent="0.3">
      <c r="A235" s="24"/>
      <c r="B235" s="302">
        <v>223</v>
      </c>
      <c r="C235" s="303"/>
      <c r="D235" s="303"/>
      <c r="E235" s="304"/>
      <c r="F235" s="304"/>
      <c r="G235" s="304"/>
      <c r="H235" s="304"/>
      <c r="I235" s="304"/>
      <c r="J235" s="304"/>
      <c r="K235" s="304"/>
      <c r="L235" s="304"/>
      <c r="M235" s="304"/>
      <c r="N235" s="304"/>
      <c r="O235" s="305" t="str">
        <f t="shared" si="46"/>
        <v/>
      </c>
      <c r="P235" s="306" t="str">
        <f t="shared" si="36"/>
        <v/>
      </c>
      <c r="Q235" s="307">
        <f t="shared" si="37"/>
        <v>100</v>
      </c>
      <c r="R235" s="308" t="str">
        <f t="shared" si="38"/>
        <v/>
      </c>
      <c r="S235" s="309">
        <v>100</v>
      </c>
      <c r="T235" s="310" t="str">
        <f t="shared" si="39"/>
        <v/>
      </c>
      <c r="U235" s="311">
        <v>0</v>
      </c>
      <c r="V235" s="312" t="str">
        <f t="shared" si="40"/>
        <v/>
      </c>
      <c r="W235" s="313" t="s">
        <v>125</v>
      </c>
      <c r="X235" s="314" t="str">
        <f t="shared" si="41"/>
        <v/>
      </c>
      <c r="Y235" s="313" t="s">
        <v>56</v>
      </c>
      <c r="Z235" s="314" t="str">
        <f>IF(SUM($E235:$N235)&gt;0,$X235*(VLOOKUP($Y235,'Lookup Tables'!$K$4:$L$7,2,FALSE)),"")</f>
        <v/>
      </c>
      <c r="AA235" s="309">
        <v>100</v>
      </c>
      <c r="AB235" s="314" t="str">
        <f t="shared" si="42"/>
        <v/>
      </c>
      <c r="AC235" s="309" t="s">
        <v>62</v>
      </c>
      <c r="AD235" s="314" t="str">
        <f t="shared" si="43"/>
        <v/>
      </c>
      <c r="AE235" s="309" t="s">
        <v>56</v>
      </c>
      <c r="AF235" s="314" t="str">
        <f t="shared" si="44"/>
        <v/>
      </c>
      <c r="AG235" s="315" t="str">
        <f t="shared" si="47"/>
        <v/>
      </c>
      <c r="AH235" s="316" t="s">
        <v>68</v>
      </c>
      <c r="AI235" s="317" t="str">
        <f t="shared" si="45"/>
        <v/>
      </c>
    </row>
    <row r="236" spans="1:35" ht="17.25" customHeight="1" x14ac:dyDescent="0.3">
      <c r="A236" s="24"/>
      <c r="B236" s="302">
        <v>224</v>
      </c>
      <c r="C236" s="303"/>
      <c r="D236" s="303"/>
      <c r="E236" s="304"/>
      <c r="F236" s="304"/>
      <c r="G236" s="304"/>
      <c r="H236" s="304"/>
      <c r="I236" s="304"/>
      <c r="J236" s="304"/>
      <c r="K236" s="304"/>
      <c r="L236" s="304"/>
      <c r="M236" s="304"/>
      <c r="N236" s="304"/>
      <c r="O236" s="305" t="str">
        <f t="shared" si="46"/>
        <v/>
      </c>
      <c r="P236" s="306" t="str">
        <f t="shared" si="36"/>
        <v/>
      </c>
      <c r="Q236" s="307">
        <f t="shared" si="37"/>
        <v>100</v>
      </c>
      <c r="R236" s="308" t="str">
        <f t="shared" si="38"/>
        <v/>
      </c>
      <c r="S236" s="309">
        <v>100</v>
      </c>
      <c r="T236" s="310" t="str">
        <f t="shared" si="39"/>
        <v/>
      </c>
      <c r="U236" s="311">
        <v>0</v>
      </c>
      <c r="V236" s="312" t="str">
        <f t="shared" si="40"/>
        <v/>
      </c>
      <c r="W236" s="313" t="s">
        <v>125</v>
      </c>
      <c r="X236" s="314" t="str">
        <f t="shared" si="41"/>
        <v/>
      </c>
      <c r="Y236" s="313" t="s">
        <v>56</v>
      </c>
      <c r="Z236" s="314" t="str">
        <f>IF(SUM($E236:$N236)&gt;0,$X236*(VLOOKUP($Y236,'Lookup Tables'!$K$4:$L$7,2,FALSE)),"")</f>
        <v/>
      </c>
      <c r="AA236" s="309">
        <v>100</v>
      </c>
      <c r="AB236" s="314" t="str">
        <f t="shared" si="42"/>
        <v/>
      </c>
      <c r="AC236" s="309" t="s">
        <v>62</v>
      </c>
      <c r="AD236" s="314" t="str">
        <f t="shared" si="43"/>
        <v/>
      </c>
      <c r="AE236" s="309" t="s">
        <v>56</v>
      </c>
      <c r="AF236" s="314" t="str">
        <f t="shared" si="44"/>
        <v/>
      </c>
      <c r="AG236" s="315" t="str">
        <f t="shared" si="47"/>
        <v/>
      </c>
      <c r="AH236" s="316" t="s">
        <v>68</v>
      </c>
      <c r="AI236" s="317" t="str">
        <f t="shared" si="45"/>
        <v/>
      </c>
    </row>
    <row r="237" spans="1:35" ht="17.25" customHeight="1" x14ac:dyDescent="0.3">
      <c r="A237" s="24"/>
      <c r="B237" s="302">
        <v>225</v>
      </c>
      <c r="C237" s="303"/>
      <c r="D237" s="303"/>
      <c r="E237" s="304"/>
      <c r="F237" s="304"/>
      <c r="G237" s="304"/>
      <c r="H237" s="304"/>
      <c r="I237" s="304"/>
      <c r="J237" s="304"/>
      <c r="K237" s="304"/>
      <c r="L237" s="304"/>
      <c r="M237" s="304"/>
      <c r="N237" s="304"/>
      <c r="O237" s="305" t="str">
        <f t="shared" si="46"/>
        <v/>
      </c>
      <c r="P237" s="306" t="str">
        <f t="shared" si="36"/>
        <v/>
      </c>
      <c r="Q237" s="307">
        <f t="shared" si="37"/>
        <v>100</v>
      </c>
      <c r="R237" s="308" t="str">
        <f t="shared" si="38"/>
        <v/>
      </c>
      <c r="S237" s="309">
        <v>100</v>
      </c>
      <c r="T237" s="310" t="str">
        <f t="shared" si="39"/>
        <v/>
      </c>
      <c r="U237" s="311">
        <v>0</v>
      </c>
      <c r="V237" s="312" t="str">
        <f t="shared" si="40"/>
        <v/>
      </c>
      <c r="W237" s="313" t="s">
        <v>125</v>
      </c>
      <c r="X237" s="314" t="str">
        <f t="shared" si="41"/>
        <v/>
      </c>
      <c r="Y237" s="313" t="s">
        <v>56</v>
      </c>
      <c r="Z237" s="314" t="str">
        <f>IF(SUM($E237:$N237)&gt;0,$X237*(VLOOKUP($Y237,'Lookup Tables'!$K$4:$L$7,2,FALSE)),"")</f>
        <v/>
      </c>
      <c r="AA237" s="309">
        <v>100</v>
      </c>
      <c r="AB237" s="314" t="str">
        <f t="shared" si="42"/>
        <v/>
      </c>
      <c r="AC237" s="309" t="s">
        <v>62</v>
      </c>
      <c r="AD237" s="314" t="str">
        <f t="shared" si="43"/>
        <v/>
      </c>
      <c r="AE237" s="309" t="s">
        <v>56</v>
      </c>
      <c r="AF237" s="314" t="str">
        <f t="shared" si="44"/>
        <v/>
      </c>
      <c r="AG237" s="315" t="str">
        <f t="shared" si="47"/>
        <v/>
      </c>
      <c r="AH237" s="316" t="s">
        <v>68</v>
      </c>
      <c r="AI237" s="317" t="str">
        <f t="shared" si="45"/>
        <v/>
      </c>
    </row>
    <row r="238" spans="1:35" ht="17.25" customHeight="1" x14ac:dyDescent="0.3">
      <c r="A238" s="24"/>
      <c r="B238" s="302">
        <v>226</v>
      </c>
      <c r="C238" s="303"/>
      <c r="D238" s="303"/>
      <c r="E238" s="304"/>
      <c r="F238" s="304"/>
      <c r="G238" s="304"/>
      <c r="H238" s="304"/>
      <c r="I238" s="304"/>
      <c r="J238" s="304"/>
      <c r="K238" s="304"/>
      <c r="L238" s="304"/>
      <c r="M238" s="304"/>
      <c r="N238" s="304"/>
      <c r="O238" s="305" t="str">
        <f t="shared" si="46"/>
        <v/>
      </c>
      <c r="P238" s="306" t="str">
        <f t="shared" si="36"/>
        <v/>
      </c>
      <c r="Q238" s="307">
        <f t="shared" si="37"/>
        <v>100</v>
      </c>
      <c r="R238" s="308" t="str">
        <f t="shared" si="38"/>
        <v/>
      </c>
      <c r="S238" s="309">
        <v>100</v>
      </c>
      <c r="T238" s="310" t="str">
        <f t="shared" si="39"/>
        <v/>
      </c>
      <c r="U238" s="311">
        <v>0</v>
      </c>
      <c r="V238" s="312" t="str">
        <f t="shared" si="40"/>
        <v/>
      </c>
      <c r="W238" s="313" t="s">
        <v>125</v>
      </c>
      <c r="X238" s="314" t="str">
        <f t="shared" si="41"/>
        <v/>
      </c>
      <c r="Y238" s="313" t="s">
        <v>56</v>
      </c>
      <c r="Z238" s="314" t="str">
        <f>IF(SUM($E238:$N238)&gt;0,$X238*(VLOOKUP($Y238,'Lookup Tables'!$K$4:$L$7,2,FALSE)),"")</f>
        <v/>
      </c>
      <c r="AA238" s="309">
        <v>100</v>
      </c>
      <c r="AB238" s="314" t="str">
        <f t="shared" si="42"/>
        <v/>
      </c>
      <c r="AC238" s="309" t="s">
        <v>62</v>
      </c>
      <c r="AD238" s="314" t="str">
        <f t="shared" si="43"/>
        <v/>
      </c>
      <c r="AE238" s="309" t="s">
        <v>56</v>
      </c>
      <c r="AF238" s="314" t="str">
        <f t="shared" si="44"/>
        <v/>
      </c>
      <c r="AG238" s="315" t="str">
        <f t="shared" si="47"/>
        <v/>
      </c>
      <c r="AH238" s="316" t="s">
        <v>68</v>
      </c>
      <c r="AI238" s="317" t="str">
        <f t="shared" si="45"/>
        <v/>
      </c>
    </row>
    <row r="239" spans="1:35" ht="17.25" customHeight="1" x14ac:dyDescent="0.3">
      <c r="A239" s="24"/>
      <c r="B239" s="302">
        <v>227</v>
      </c>
      <c r="C239" s="303"/>
      <c r="D239" s="303"/>
      <c r="E239" s="304"/>
      <c r="F239" s="304"/>
      <c r="G239" s="304"/>
      <c r="H239" s="304"/>
      <c r="I239" s="304"/>
      <c r="J239" s="304"/>
      <c r="K239" s="304"/>
      <c r="L239" s="304"/>
      <c r="M239" s="304"/>
      <c r="N239" s="304"/>
      <c r="O239" s="305" t="str">
        <f t="shared" si="46"/>
        <v/>
      </c>
      <c r="P239" s="306" t="str">
        <f t="shared" si="36"/>
        <v/>
      </c>
      <c r="Q239" s="307">
        <f t="shared" si="37"/>
        <v>100</v>
      </c>
      <c r="R239" s="308" t="str">
        <f t="shared" si="38"/>
        <v/>
      </c>
      <c r="S239" s="309">
        <v>100</v>
      </c>
      <c r="T239" s="310" t="str">
        <f t="shared" si="39"/>
        <v/>
      </c>
      <c r="U239" s="311">
        <v>0</v>
      </c>
      <c r="V239" s="312" t="str">
        <f t="shared" si="40"/>
        <v/>
      </c>
      <c r="W239" s="313" t="s">
        <v>125</v>
      </c>
      <c r="X239" s="314" t="str">
        <f t="shared" si="41"/>
        <v/>
      </c>
      <c r="Y239" s="313" t="s">
        <v>56</v>
      </c>
      <c r="Z239" s="314" t="str">
        <f>IF(SUM($E239:$N239)&gt;0,$X239*(VLOOKUP($Y239,'Lookup Tables'!$K$4:$L$7,2,FALSE)),"")</f>
        <v/>
      </c>
      <c r="AA239" s="309">
        <v>100</v>
      </c>
      <c r="AB239" s="314" t="str">
        <f t="shared" si="42"/>
        <v/>
      </c>
      <c r="AC239" s="309" t="s">
        <v>62</v>
      </c>
      <c r="AD239" s="314" t="str">
        <f t="shared" si="43"/>
        <v/>
      </c>
      <c r="AE239" s="309" t="s">
        <v>56</v>
      </c>
      <c r="AF239" s="314" t="str">
        <f t="shared" si="44"/>
        <v/>
      </c>
      <c r="AG239" s="315" t="str">
        <f t="shared" si="47"/>
        <v/>
      </c>
      <c r="AH239" s="316" t="s">
        <v>68</v>
      </c>
      <c r="AI239" s="317" t="str">
        <f t="shared" si="45"/>
        <v/>
      </c>
    </row>
    <row r="240" spans="1:35" ht="17.25" customHeight="1" x14ac:dyDescent="0.3">
      <c r="A240" s="24"/>
      <c r="B240" s="302">
        <v>228</v>
      </c>
      <c r="C240" s="303"/>
      <c r="D240" s="303"/>
      <c r="E240" s="304"/>
      <c r="F240" s="304"/>
      <c r="G240" s="304"/>
      <c r="H240" s="304"/>
      <c r="I240" s="304"/>
      <c r="J240" s="304"/>
      <c r="K240" s="304"/>
      <c r="L240" s="304"/>
      <c r="M240" s="304"/>
      <c r="N240" s="304"/>
      <c r="O240" s="305" t="str">
        <f t="shared" si="46"/>
        <v/>
      </c>
      <c r="P240" s="306" t="str">
        <f t="shared" si="36"/>
        <v/>
      </c>
      <c r="Q240" s="307">
        <f t="shared" si="37"/>
        <v>100</v>
      </c>
      <c r="R240" s="308" t="str">
        <f t="shared" si="38"/>
        <v/>
      </c>
      <c r="S240" s="309">
        <v>100</v>
      </c>
      <c r="T240" s="310" t="str">
        <f t="shared" si="39"/>
        <v/>
      </c>
      <c r="U240" s="311">
        <v>0</v>
      </c>
      <c r="V240" s="312" t="str">
        <f t="shared" si="40"/>
        <v/>
      </c>
      <c r="W240" s="313" t="s">
        <v>125</v>
      </c>
      <c r="X240" s="314" t="str">
        <f t="shared" si="41"/>
        <v/>
      </c>
      <c r="Y240" s="313" t="s">
        <v>56</v>
      </c>
      <c r="Z240" s="314" t="str">
        <f>IF(SUM($E240:$N240)&gt;0,$X240*(VLOOKUP($Y240,'Lookup Tables'!$K$4:$L$7,2,FALSE)),"")</f>
        <v/>
      </c>
      <c r="AA240" s="309">
        <v>100</v>
      </c>
      <c r="AB240" s="314" t="str">
        <f t="shared" si="42"/>
        <v/>
      </c>
      <c r="AC240" s="309" t="s">
        <v>62</v>
      </c>
      <c r="AD240" s="314" t="str">
        <f t="shared" si="43"/>
        <v/>
      </c>
      <c r="AE240" s="309" t="s">
        <v>56</v>
      </c>
      <c r="AF240" s="314" t="str">
        <f t="shared" si="44"/>
        <v/>
      </c>
      <c r="AG240" s="315" t="str">
        <f t="shared" si="47"/>
        <v/>
      </c>
      <c r="AH240" s="316" t="s">
        <v>68</v>
      </c>
      <c r="AI240" s="317" t="str">
        <f t="shared" si="45"/>
        <v/>
      </c>
    </row>
    <row r="241" spans="1:35" ht="17.25" customHeight="1" x14ac:dyDescent="0.3">
      <c r="A241" s="24"/>
      <c r="B241" s="302">
        <v>229</v>
      </c>
      <c r="C241" s="303"/>
      <c r="D241" s="303"/>
      <c r="E241" s="304"/>
      <c r="F241" s="304"/>
      <c r="G241" s="304"/>
      <c r="H241" s="304"/>
      <c r="I241" s="304"/>
      <c r="J241" s="304"/>
      <c r="K241" s="304"/>
      <c r="L241" s="304"/>
      <c r="M241" s="304"/>
      <c r="N241" s="304"/>
      <c r="O241" s="305" t="str">
        <f t="shared" si="46"/>
        <v/>
      </c>
      <c r="P241" s="306" t="str">
        <f t="shared" si="36"/>
        <v/>
      </c>
      <c r="Q241" s="307">
        <f t="shared" si="37"/>
        <v>100</v>
      </c>
      <c r="R241" s="308" t="str">
        <f t="shared" si="38"/>
        <v/>
      </c>
      <c r="S241" s="309">
        <v>100</v>
      </c>
      <c r="T241" s="310" t="str">
        <f t="shared" si="39"/>
        <v/>
      </c>
      <c r="U241" s="311">
        <v>0</v>
      </c>
      <c r="V241" s="312" t="str">
        <f t="shared" si="40"/>
        <v/>
      </c>
      <c r="W241" s="313" t="s">
        <v>125</v>
      </c>
      <c r="X241" s="314" t="str">
        <f t="shared" si="41"/>
        <v/>
      </c>
      <c r="Y241" s="313" t="s">
        <v>56</v>
      </c>
      <c r="Z241" s="314" t="str">
        <f>IF(SUM($E241:$N241)&gt;0,$X241*(VLOOKUP($Y241,'Lookup Tables'!$K$4:$L$7,2,FALSE)),"")</f>
        <v/>
      </c>
      <c r="AA241" s="309">
        <v>100</v>
      </c>
      <c r="AB241" s="314" t="str">
        <f t="shared" si="42"/>
        <v/>
      </c>
      <c r="AC241" s="309" t="s">
        <v>62</v>
      </c>
      <c r="AD241" s="314" t="str">
        <f t="shared" si="43"/>
        <v/>
      </c>
      <c r="AE241" s="309" t="s">
        <v>56</v>
      </c>
      <c r="AF241" s="314" t="str">
        <f t="shared" si="44"/>
        <v/>
      </c>
      <c r="AG241" s="315" t="str">
        <f t="shared" si="47"/>
        <v/>
      </c>
      <c r="AH241" s="316" t="s">
        <v>68</v>
      </c>
      <c r="AI241" s="317" t="str">
        <f t="shared" si="45"/>
        <v/>
      </c>
    </row>
    <row r="242" spans="1:35" ht="17.25" customHeight="1" x14ac:dyDescent="0.3">
      <c r="A242" s="24"/>
      <c r="B242" s="302">
        <v>230</v>
      </c>
      <c r="C242" s="303"/>
      <c r="D242" s="303"/>
      <c r="E242" s="304"/>
      <c r="F242" s="304"/>
      <c r="G242" s="304"/>
      <c r="H242" s="304"/>
      <c r="I242" s="304"/>
      <c r="J242" s="304"/>
      <c r="K242" s="304"/>
      <c r="L242" s="304"/>
      <c r="M242" s="304"/>
      <c r="N242" s="304"/>
      <c r="O242" s="305" t="str">
        <f t="shared" si="46"/>
        <v/>
      </c>
      <c r="P242" s="306" t="str">
        <f t="shared" si="36"/>
        <v/>
      </c>
      <c r="Q242" s="307">
        <f t="shared" si="37"/>
        <v>100</v>
      </c>
      <c r="R242" s="308" t="str">
        <f t="shared" si="38"/>
        <v/>
      </c>
      <c r="S242" s="309">
        <v>100</v>
      </c>
      <c r="T242" s="310" t="str">
        <f t="shared" si="39"/>
        <v/>
      </c>
      <c r="U242" s="311">
        <v>0</v>
      </c>
      <c r="V242" s="312" t="str">
        <f t="shared" si="40"/>
        <v/>
      </c>
      <c r="W242" s="313" t="s">
        <v>125</v>
      </c>
      <c r="X242" s="314" t="str">
        <f t="shared" si="41"/>
        <v/>
      </c>
      <c r="Y242" s="313" t="s">
        <v>56</v>
      </c>
      <c r="Z242" s="314" t="str">
        <f>IF(SUM($E242:$N242)&gt;0,$X242*(VLOOKUP($Y242,'Lookup Tables'!$K$4:$L$7,2,FALSE)),"")</f>
        <v/>
      </c>
      <c r="AA242" s="309">
        <v>100</v>
      </c>
      <c r="AB242" s="314" t="str">
        <f t="shared" si="42"/>
        <v/>
      </c>
      <c r="AC242" s="309" t="s">
        <v>62</v>
      </c>
      <c r="AD242" s="314" t="str">
        <f t="shared" si="43"/>
        <v/>
      </c>
      <c r="AE242" s="309" t="s">
        <v>56</v>
      </c>
      <c r="AF242" s="314" t="str">
        <f t="shared" si="44"/>
        <v/>
      </c>
      <c r="AG242" s="315" t="str">
        <f t="shared" si="47"/>
        <v/>
      </c>
      <c r="AH242" s="316" t="s">
        <v>68</v>
      </c>
      <c r="AI242" s="317" t="str">
        <f t="shared" si="45"/>
        <v/>
      </c>
    </row>
    <row r="243" spans="1:35" ht="17.25" customHeight="1" x14ac:dyDescent="0.3">
      <c r="A243" s="24"/>
      <c r="B243" s="302">
        <v>231</v>
      </c>
      <c r="C243" s="303"/>
      <c r="D243" s="303"/>
      <c r="E243" s="304"/>
      <c r="F243" s="304"/>
      <c r="G243" s="304"/>
      <c r="H243" s="304"/>
      <c r="I243" s="304"/>
      <c r="J243" s="304"/>
      <c r="K243" s="304"/>
      <c r="L243" s="304"/>
      <c r="M243" s="304"/>
      <c r="N243" s="304"/>
      <c r="O243" s="305" t="str">
        <f t="shared" si="46"/>
        <v/>
      </c>
      <c r="P243" s="306" t="str">
        <f t="shared" si="36"/>
        <v/>
      </c>
      <c r="Q243" s="307">
        <f t="shared" si="37"/>
        <v>100</v>
      </c>
      <c r="R243" s="308" t="str">
        <f t="shared" si="38"/>
        <v/>
      </c>
      <c r="S243" s="309">
        <v>100</v>
      </c>
      <c r="T243" s="310" t="str">
        <f t="shared" si="39"/>
        <v/>
      </c>
      <c r="U243" s="311">
        <v>0</v>
      </c>
      <c r="V243" s="312" t="str">
        <f t="shared" si="40"/>
        <v/>
      </c>
      <c r="W243" s="313" t="s">
        <v>125</v>
      </c>
      <c r="X243" s="314" t="str">
        <f t="shared" si="41"/>
        <v/>
      </c>
      <c r="Y243" s="313" t="s">
        <v>56</v>
      </c>
      <c r="Z243" s="314" t="str">
        <f>IF(SUM($E243:$N243)&gt;0,$X243*(VLOOKUP($Y243,'Lookup Tables'!$K$4:$L$7,2,FALSE)),"")</f>
        <v/>
      </c>
      <c r="AA243" s="309">
        <v>100</v>
      </c>
      <c r="AB243" s="314" t="str">
        <f t="shared" si="42"/>
        <v/>
      </c>
      <c r="AC243" s="309" t="s">
        <v>62</v>
      </c>
      <c r="AD243" s="314" t="str">
        <f t="shared" si="43"/>
        <v/>
      </c>
      <c r="AE243" s="309" t="s">
        <v>56</v>
      </c>
      <c r="AF243" s="314" t="str">
        <f t="shared" si="44"/>
        <v/>
      </c>
      <c r="AG243" s="315" t="str">
        <f t="shared" si="47"/>
        <v/>
      </c>
      <c r="AH243" s="316" t="s">
        <v>68</v>
      </c>
      <c r="AI243" s="317" t="str">
        <f t="shared" si="45"/>
        <v/>
      </c>
    </row>
    <row r="244" spans="1:35" ht="17.25" customHeight="1" x14ac:dyDescent="0.3">
      <c r="A244" s="24"/>
      <c r="B244" s="302">
        <v>232</v>
      </c>
      <c r="C244" s="303"/>
      <c r="D244" s="303"/>
      <c r="E244" s="304"/>
      <c r="F244" s="304"/>
      <c r="G244" s="304"/>
      <c r="H244" s="304"/>
      <c r="I244" s="304"/>
      <c r="J244" s="304"/>
      <c r="K244" s="304"/>
      <c r="L244" s="304"/>
      <c r="M244" s="304"/>
      <c r="N244" s="304"/>
      <c r="O244" s="305" t="str">
        <f t="shared" si="46"/>
        <v/>
      </c>
      <c r="P244" s="306" t="str">
        <f t="shared" si="36"/>
        <v/>
      </c>
      <c r="Q244" s="307">
        <f t="shared" si="37"/>
        <v>100</v>
      </c>
      <c r="R244" s="308" t="str">
        <f t="shared" si="38"/>
        <v/>
      </c>
      <c r="S244" s="309">
        <v>100</v>
      </c>
      <c r="T244" s="310" t="str">
        <f t="shared" si="39"/>
        <v/>
      </c>
      <c r="U244" s="311">
        <v>0</v>
      </c>
      <c r="V244" s="312" t="str">
        <f t="shared" si="40"/>
        <v/>
      </c>
      <c r="W244" s="313" t="s">
        <v>125</v>
      </c>
      <c r="X244" s="314" t="str">
        <f t="shared" si="41"/>
        <v/>
      </c>
      <c r="Y244" s="313" t="s">
        <v>56</v>
      </c>
      <c r="Z244" s="314" t="str">
        <f>IF(SUM($E244:$N244)&gt;0,$X244*(VLOOKUP($Y244,'Lookup Tables'!$K$4:$L$7,2,FALSE)),"")</f>
        <v/>
      </c>
      <c r="AA244" s="309">
        <v>100</v>
      </c>
      <c r="AB244" s="314" t="str">
        <f t="shared" si="42"/>
        <v/>
      </c>
      <c r="AC244" s="309" t="s">
        <v>62</v>
      </c>
      <c r="AD244" s="314" t="str">
        <f t="shared" si="43"/>
        <v/>
      </c>
      <c r="AE244" s="309" t="s">
        <v>56</v>
      </c>
      <c r="AF244" s="314" t="str">
        <f t="shared" si="44"/>
        <v/>
      </c>
      <c r="AG244" s="315" t="str">
        <f t="shared" si="47"/>
        <v/>
      </c>
      <c r="AH244" s="316" t="s">
        <v>68</v>
      </c>
      <c r="AI244" s="317" t="str">
        <f t="shared" si="45"/>
        <v/>
      </c>
    </row>
    <row r="245" spans="1:35" ht="17.25" customHeight="1" x14ac:dyDescent="0.3">
      <c r="A245" s="24"/>
      <c r="B245" s="302">
        <v>233</v>
      </c>
      <c r="C245" s="303"/>
      <c r="D245" s="303"/>
      <c r="E245" s="304"/>
      <c r="F245" s="304"/>
      <c r="G245" s="304"/>
      <c r="H245" s="304"/>
      <c r="I245" s="304"/>
      <c r="J245" s="304"/>
      <c r="K245" s="304"/>
      <c r="L245" s="304"/>
      <c r="M245" s="304"/>
      <c r="N245" s="304"/>
      <c r="O245" s="305" t="str">
        <f t="shared" si="46"/>
        <v/>
      </c>
      <c r="P245" s="306" t="str">
        <f t="shared" si="36"/>
        <v/>
      </c>
      <c r="Q245" s="307">
        <f t="shared" si="37"/>
        <v>100</v>
      </c>
      <c r="R245" s="308" t="str">
        <f t="shared" si="38"/>
        <v/>
      </c>
      <c r="S245" s="309">
        <v>100</v>
      </c>
      <c r="T245" s="310" t="str">
        <f t="shared" si="39"/>
        <v/>
      </c>
      <c r="U245" s="311">
        <v>0</v>
      </c>
      <c r="V245" s="312" t="str">
        <f t="shared" si="40"/>
        <v/>
      </c>
      <c r="W245" s="313" t="s">
        <v>125</v>
      </c>
      <c r="X245" s="314" t="str">
        <f t="shared" si="41"/>
        <v/>
      </c>
      <c r="Y245" s="313" t="s">
        <v>56</v>
      </c>
      <c r="Z245" s="314" t="str">
        <f>IF(SUM($E245:$N245)&gt;0,$X245*(VLOOKUP($Y245,'Lookup Tables'!$K$4:$L$7,2,FALSE)),"")</f>
        <v/>
      </c>
      <c r="AA245" s="309">
        <v>100</v>
      </c>
      <c r="AB245" s="314" t="str">
        <f t="shared" si="42"/>
        <v/>
      </c>
      <c r="AC245" s="309" t="s">
        <v>62</v>
      </c>
      <c r="AD245" s="314" t="str">
        <f t="shared" si="43"/>
        <v/>
      </c>
      <c r="AE245" s="309" t="s">
        <v>56</v>
      </c>
      <c r="AF245" s="314" t="str">
        <f t="shared" si="44"/>
        <v/>
      </c>
      <c r="AG245" s="315" t="str">
        <f t="shared" si="47"/>
        <v/>
      </c>
      <c r="AH245" s="316" t="s">
        <v>68</v>
      </c>
      <c r="AI245" s="317" t="str">
        <f t="shared" si="45"/>
        <v/>
      </c>
    </row>
    <row r="246" spans="1:35" ht="17.25" customHeight="1" x14ac:dyDescent="0.3">
      <c r="A246" s="24"/>
      <c r="B246" s="302">
        <v>234</v>
      </c>
      <c r="C246" s="303"/>
      <c r="D246" s="303"/>
      <c r="E246" s="304"/>
      <c r="F246" s="304"/>
      <c r="G246" s="304"/>
      <c r="H246" s="304"/>
      <c r="I246" s="304"/>
      <c r="J246" s="304"/>
      <c r="K246" s="304"/>
      <c r="L246" s="304"/>
      <c r="M246" s="304"/>
      <c r="N246" s="304"/>
      <c r="O246" s="305" t="str">
        <f t="shared" si="46"/>
        <v/>
      </c>
      <c r="P246" s="306" t="str">
        <f t="shared" si="36"/>
        <v/>
      </c>
      <c r="Q246" s="307">
        <f t="shared" si="37"/>
        <v>100</v>
      </c>
      <c r="R246" s="308" t="str">
        <f t="shared" si="38"/>
        <v/>
      </c>
      <c r="S246" s="309">
        <v>100</v>
      </c>
      <c r="T246" s="310" t="str">
        <f t="shared" si="39"/>
        <v/>
      </c>
      <c r="U246" s="311">
        <v>0</v>
      </c>
      <c r="V246" s="312" t="str">
        <f t="shared" si="40"/>
        <v/>
      </c>
      <c r="W246" s="313" t="s">
        <v>125</v>
      </c>
      <c r="X246" s="314" t="str">
        <f t="shared" si="41"/>
        <v/>
      </c>
      <c r="Y246" s="313" t="s">
        <v>56</v>
      </c>
      <c r="Z246" s="314" t="str">
        <f>IF(SUM($E246:$N246)&gt;0,$X246*(VLOOKUP($Y246,'Lookup Tables'!$K$4:$L$7,2,FALSE)),"")</f>
        <v/>
      </c>
      <c r="AA246" s="309">
        <v>100</v>
      </c>
      <c r="AB246" s="314" t="str">
        <f t="shared" si="42"/>
        <v/>
      </c>
      <c r="AC246" s="309" t="s">
        <v>62</v>
      </c>
      <c r="AD246" s="314" t="str">
        <f t="shared" si="43"/>
        <v/>
      </c>
      <c r="AE246" s="309" t="s">
        <v>56</v>
      </c>
      <c r="AF246" s="314" t="str">
        <f t="shared" si="44"/>
        <v/>
      </c>
      <c r="AG246" s="315" t="str">
        <f t="shared" si="47"/>
        <v/>
      </c>
      <c r="AH246" s="316" t="s">
        <v>68</v>
      </c>
      <c r="AI246" s="317" t="str">
        <f t="shared" si="45"/>
        <v/>
      </c>
    </row>
    <row r="247" spans="1:35" ht="17.25" customHeight="1" x14ac:dyDescent="0.3">
      <c r="A247" s="24"/>
      <c r="B247" s="302">
        <v>235</v>
      </c>
      <c r="C247" s="303"/>
      <c r="D247" s="303"/>
      <c r="E247" s="304"/>
      <c r="F247" s="304"/>
      <c r="G247" s="304"/>
      <c r="H247" s="304"/>
      <c r="I247" s="304"/>
      <c r="J247" s="304"/>
      <c r="K247" s="304"/>
      <c r="L247" s="304"/>
      <c r="M247" s="304"/>
      <c r="N247" s="304"/>
      <c r="O247" s="305" t="str">
        <f t="shared" si="46"/>
        <v/>
      </c>
      <c r="P247" s="306" t="str">
        <f t="shared" si="36"/>
        <v/>
      </c>
      <c r="Q247" s="307">
        <f t="shared" si="37"/>
        <v>100</v>
      </c>
      <c r="R247" s="308" t="str">
        <f t="shared" si="38"/>
        <v/>
      </c>
      <c r="S247" s="309">
        <v>100</v>
      </c>
      <c r="T247" s="310" t="str">
        <f t="shared" si="39"/>
        <v/>
      </c>
      <c r="U247" s="311">
        <v>0</v>
      </c>
      <c r="V247" s="312" t="str">
        <f t="shared" si="40"/>
        <v/>
      </c>
      <c r="W247" s="313" t="s">
        <v>125</v>
      </c>
      <c r="X247" s="314" t="str">
        <f t="shared" si="41"/>
        <v/>
      </c>
      <c r="Y247" s="313" t="s">
        <v>56</v>
      </c>
      <c r="Z247" s="314" t="str">
        <f>IF(SUM($E247:$N247)&gt;0,$X247*(VLOOKUP($Y247,'Lookup Tables'!$K$4:$L$7,2,FALSE)),"")</f>
        <v/>
      </c>
      <c r="AA247" s="309">
        <v>100</v>
      </c>
      <c r="AB247" s="314" t="str">
        <f t="shared" si="42"/>
        <v/>
      </c>
      <c r="AC247" s="309" t="s">
        <v>62</v>
      </c>
      <c r="AD247" s="314" t="str">
        <f t="shared" si="43"/>
        <v/>
      </c>
      <c r="AE247" s="309" t="s">
        <v>56</v>
      </c>
      <c r="AF247" s="314" t="str">
        <f t="shared" si="44"/>
        <v/>
      </c>
      <c r="AG247" s="315" t="str">
        <f t="shared" si="47"/>
        <v/>
      </c>
      <c r="AH247" s="316" t="s">
        <v>68</v>
      </c>
      <c r="AI247" s="317" t="str">
        <f t="shared" si="45"/>
        <v/>
      </c>
    </row>
    <row r="248" spans="1:35" ht="17.25" customHeight="1" x14ac:dyDescent="0.3">
      <c r="A248" s="24"/>
      <c r="B248" s="302">
        <v>236</v>
      </c>
      <c r="C248" s="303"/>
      <c r="D248" s="303"/>
      <c r="E248" s="304"/>
      <c r="F248" s="304"/>
      <c r="G248" s="304"/>
      <c r="H248" s="304"/>
      <c r="I248" s="304"/>
      <c r="J248" s="304"/>
      <c r="K248" s="304"/>
      <c r="L248" s="304"/>
      <c r="M248" s="304"/>
      <c r="N248" s="304"/>
      <c r="O248" s="305" t="str">
        <f t="shared" si="46"/>
        <v/>
      </c>
      <c r="P248" s="306" t="str">
        <f t="shared" si="36"/>
        <v/>
      </c>
      <c r="Q248" s="307">
        <f t="shared" si="37"/>
        <v>100</v>
      </c>
      <c r="R248" s="308" t="str">
        <f t="shared" si="38"/>
        <v/>
      </c>
      <c r="S248" s="309">
        <v>100</v>
      </c>
      <c r="T248" s="310" t="str">
        <f t="shared" si="39"/>
        <v/>
      </c>
      <c r="U248" s="311">
        <v>0</v>
      </c>
      <c r="V248" s="312" t="str">
        <f t="shared" si="40"/>
        <v/>
      </c>
      <c r="W248" s="313" t="s">
        <v>125</v>
      </c>
      <c r="X248" s="314" t="str">
        <f t="shared" si="41"/>
        <v/>
      </c>
      <c r="Y248" s="313" t="s">
        <v>56</v>
      </c>
      <c r="Z248" s="314" t="str">
        <f>IF(SUM($E248:$N248)&gt;0,$X248*(VLOOKUP($Y248,'Lookup Tables'!$K$4:$L$7,2,FALSE)),"")</f>
        <v/>
      </c>
      <c r="AA248" s="309">
        <v>100</v>
      </c>
      <c r="AB248" s="314" t="str">
        <f t="shared" si="42"/>
        <v/>
      </c>
      <c r="AC248" s="309" t="s">
        <v>62</v>
      </c>
      <c r="AD248" s="314" t="str">
        <f t="shared" si="43"/>
        <v/>
      </c>
      <c r="AE248" s="309" t="s">
        <v>56</v>
      </c>
      <c r="AF248" s="314" t="str">
        <f t="shared" si="44"/>
        <v/>
      </c>
      <c r="AG248" s="315" t="str">
        <f t="shared" si="47"/>
        <v/>
      </c>
      <c r="AH248" s="316" t="s">
        <v>68</v>
      </c>
      <c r="AI248" s="317" t="str">
        <f t="shared" si="45"/>
        <v/>
      </c>
    </row>
    <row r="249" spans="1:35" ht="17.25" customHeight="1" x14ac:dyDescent="0.3">
      <c r="A249" s="24"/>
      <c r="B249" s="302">
        <v>237</v>
      </c>
      <c r="C249" s="303"/>
      <c r="D249" s="303"/>
      <c r="E249" s="304"/>
      <c r="F249" s="304"/>
      <c r="G249" s="304"/>
      <c r="H249" s="304"/>
      <c r="I249" s="304"/>
      <c r="J249" s="304"/>
      <c r="K249" s="304"/>
      <c r="L249" s="304"/>
      <c r="M249" s="304"/>
      <c r="N249" s="304"/>
      <c r="O249" s="305" t="str">
        <f t="shared" si="46"/>
        <v/>
      </c>
      <c r="P249" s="306" t="str">
        <f t="shared" si="36"/>
        <v/>
      </c>
      <c r="Q249" s="307">
        <f t="shared" si="37"/>
        <v>100</v>
      </c>
      <c r="R249" s="308" t="str">
        <f t="shared" si="38"/>
        <v/>
      </c>
      <c r="S249" s="309">
        <v>100</v>
      </c>
      <c r="T249" s="310" t="str">
        <f t="shared" si="39"/>
        <v/>
      </c>
      <c r="U249" s="311">
        <v>0</v>
      </c>
      <c r="V249" s="312" t="str">
        <f t="shared" si="40"/>
        <v/>
      </c>
      <c r="W249" s="313" t="s">
        <v>125</v>
      </c>
      <c r="X249" s="314" t="str">
        <f t="shared" si="41"/>
        <v/>
      </c>
      <c r="Y249" s="313" t="s">
        <v>56</v>
      </c>
      <c r="Z249" s="314" t="str">
        <f>IF(SUM($E249:$N249)&gt;0,$X249*(VLOOKUP($Y249,'Lookup Tables'!$K$4:$L$7,2,FALSE)),"")</f>
        <v/>
      </c>
      <c r="AA249" s="309">
        <v>100</v>
      </c>
      <c r="AB249" s="314" t="str">
        <f t="shared" si="42"/>
        <v/>
      </c>
      <c r="AC249" s="309" t="s">
        <v>62</v>
      </c>
      <c r="AD249" s="314" t="str">
        <f t="shared" si="43"/>
        <v/>
      </c>
      <c r="AE249" s="309" t="s">
        <v>56</v>
      </c>
      <c r="AF249" s="314" t="str">
        <f t="shared" si="44"/>
        <v/>
      </c>
      <c r="AG249" s="315" t="str">
        <f t="shared" si="47"/>
        <v/>
      </c>
      <c r="AH249" s="316" t="s">
        <v>68</v>
      </c>
      <c r="AI249" s="317" t="str">
        <f t="shared" si="45"/>
        <v/>
      </c>
    </row>
    <row r="250" spans="1:35" ht="17.25" customHeight="1" x14ac:dyDescent="0.3">
      <c r="A250" s="24"/>
      <c r="B250" s="302">
        <v>238</v>
      </c>
      <c r="C250" s="303"/>
      <c r="D250" s="303"/>
      <c r="E250" s="304"/>
      <c r="F250" s="304"/>
      <c r="G250" s="304"/>
      <c r="H250" s="304"/>
      <c r="I250" s="304"/>
      <c r="J250" s="304"/>
      <c r="K250" s="304"/>
      <c r="L250" s="304"/>
      <c r="M250" s="304"/>
      <c r="N250" s="304"/>
      <c r="O250" s="305" t="str">
        <f t="shared" si="46"/>
        <v/>
      </c>
      <c r="P250" s="306" t="str">
        <f t="shared" si="36"/>
        <v/>
      </c>
      <c r="Q250" s="307">
        <f t="shared" si="37"/>
        <v>100</v>
      </c>
      <c r="R250" s="308" t="str">
        <f t="shared" si="38"/>
        <v/>
      </c>
      <c r="S250" s="309">
        <v>100</v>
      </c>
      <c r="T250" s="310" t="str">
        <f t="shared" si="39"/>
        <v/>
      </c>
      <c r="U250" s="311">
        <v>0</v>
      </c>
      <c r="V250" s="312" t="str">
        <f t="shared" si="40"/>
        <v/>
      </c>
      <c r="W250" s="313" t="s">
        <v>125</v>
      </c>
      <c r="X250" s="314" t="str">
        <f t="shared" si="41"/>
        <v/>
      </c>
      <c r="Y250" s="313" t="s">
        <v>56</v>
      </c>
      <c r="Z250" s="314" t="str">
        <f>IF(SUM($E250:$N250)&gt;0,$X250*(VLOOKUP($Y250,'Lookup Tables'!$K$4:$L$7,2,FALSE)),"")</f>
        <v/>
      </c>
      <c r="AA250" s="309">
        <v>100</v>
      </c>
      <c r="AB250" s="314" t="str">
        <f t="shared" si="42"/>
        <v/>
      </c>
      <c r="AC250" s="309" t="s">
        <v>62</v>
      </c>
      <c r="AD250" s="314" t="str">
        <f t="shared" si="43"/>
        <v/>
      </c>
      <c r="AE250" s="309" t="s">
        <v>56</v>
      </c>
      <c r="AF250" s="314" t="str">
        <f t="shared" si="44"/>
        <v/>
      </c>
      <c r="AG250" s="315" t="str">
        <f t="shared" si="47"/>
        <v/>
      </c>
      <c r="AH250" s="316" t="s">
        <v>68</v>
      </c>
      <c r="AI250" s="317" t="str">
        <f t="shared" si="45"/>
        <v/>
      </c>
    </row>
    <row r="251" spans="1:35" ht="17.25" customHeight="1" x14ac:dyDescent="0.3">
      <c r="A251" s="24"/>
      <c r="B251" s="302">
        <v>239</v>
      </c>
      <c r="C251" s="303"/>
      <c r="D251" s="303"/>
      <c r="E251" s="304"/>
      <c r="F251" s="304"/>
      <c r="G251" s="304"/>
      <c r="H251" s="304"/>
      <c r="I251" s="304"/>
      <c r="J251" s="304"/>
      <c r="K251" s="304"/>
      <c r="L251" s="304"/>
      <c r="M251" s="304"/>
      <c r="N251" s="304"/>
      <c r="O251" s="305" t="str">
        <f t="shared" si="46"/>
        <v/>
      </c>
      <c r="P251" s="306" t="str">
        <f t="shared" si="36"/>
        <v/>
      </c>
      <c r="Q251" s="307">
        <f t="shared" si="37"/>
        <v>100</v>
      </c>
      <c r="R251" s="308" t="str">
        <f t="shared" si="38"/>
        <v/>
      </c>
      <c r="S251" s="309">
        <v>100</v>
      </c>
      <c r="T251" s="310" t="str">
        <f t="shared" si="39"/>
        <v/>
      </c>
      <c r="U251" s="311">
        <v>0</v>
      </c>
      <c r="V251" s="312" t="str">
        <f t="shared" si="40"/>
        <v/>
      </c>
      <c r="W251" s="313" t="s">
        <v>125</v>
      </c>
      <c r="X251" s="314" t="str">
        <f t="shared" si="41"/>
        <v/>
      </c>
      <c r="Y251" s="313" t="s">
        <v>56</v>
      </c>
      <c r="Z251" s="314" t="str">
        <f>IF(SUM($E251:$N251)&gt;0,$X251*(VLOOKUP($Y251,'Lookup Tables'!$K$4:$L$7,2,FALSE)),"")</f>
        <v/>
      </c>
      <c r="AA251" s="309">
        <v>100</v>
      </c>
      <c r="AB251" s="314" t="str">
        <f t="shared" si="42"/>
        <v/>
      </c>
      <c r="AC251" s="309" t="s">
        <v>62</v>
      </c>
      <c r="AD251" s="314" t="str">
        <f t="shared" si="43"/>
        <v/>
      </c>
      <c r="AE251" s="309" t="s">
        <v>56</v>
      </c>
      <c r="AF251" s="314" t="str">
        <f t="shared" si="44"/>
        <v/>
      </c>
      <c r="AG251" s="315" t="str">
        <f t="shared" si="47"/>
        <v/>
      </c>
      <c r="AH251" s="316" t="s">
        <v>68</v>
      </c>
      <c r="AI251" s="317" t="str">
        <f t="shared" si="45"/>
        <v/>
      </c>
    </row>
    <row r="252" spans="1:35" ht="17.25" customHeight="1" x14ac:dyDescent="0.3">
      <c r="A252" s="24"/>
      <c r="B252" s="302">
        <v>240</v>
      </c>
      <c r="C252" s="303"/>
      <c r="D252" s="303"/>
      <c r="E252" s="304"/>
      <c r="F252" s="304"/>
      <c r="G252" s="304"/>
      <c r="H252" s="304"/>
      <c r="I252" s="304"/>
      <c r="J252" s="304"/>
      <c r="K252" s="304"/>
      <c r="L252" s="304"/>
      <c r="M252" s="304"/>
      <c r="N252" s="304"/>
      <c r="O252" s="305" t="str">
        <f t="shared" si="46"/>
        <v/>
      </c>
      <c r="P252" s="306" t="str">
        <f t="shared" si="36"/>
        <v/>
      </c>
      <c r="Q252" s="307">
        <f t="shared" si="37"/>
        <v>100</v>
      </c>
      <c r="R252" s="308" t="str">
        <f t="shared" si="38"/>
        <v/>
      </c>
      <c r="S252" s="309">
        <v>100</v>
      </c>
      <c r="T252" s="310" t="str">
        <f t="shared" si="39"/>
        <v/>
      </c>
      <c r="U252" s="311">
        <v>0</v>
      </c>
      <c r="V252" s="312" t="str">
        <f t="shared" si="40"/>
        <v/>
      </c>
      <c r="W252" s="313" t="s">
        <v>125</v>
      </c>
      <c r="X252" s="314" t="str">
        <f t="shared" si="41"/>
        <v/>
      </c>
      <c r="Y252" s="313" t="s">
        <v>56</v>
      </c>
      <c r="Z252" s="314" t="str">
        <f>IF(SUM($E252:$N252)&gt;0,$X252*(VLOOKUP($Y252,'Lookup Tables'!$K$4:$L$7,2,FALSE)),"")</f>
        <v/>
      </c>
      <c r="AA252" s="309">
        <v>100</v>
      </c>
      <c r="AB252" s="314" t="str">
        <f t="shared" si="42"/>
        <v/>
      </c>
      <c r="AC252" s="309" t="s">
        <v>62</v>
      </c>
      <c r="AD252" s="314" t="str">
        <f t="shared" si="43"/>
        <v/>
      </c>
      <c r="AE252" s="309" t="s">
        <v>56</v>
      </c>
      <c r="AF252" s="314" t="str">
        <f t="shared" si="44"/>
        <v/>
      </c>
      <c r="AG252" s="315" t="str">
        <f t="shared" si="47"/>
        <v/>
      </c>
      <c r="AH252" s="316" t="s">
        <v>68</v>
      </c>
      <c r="AI252" s="317" t="str">
        <f t="shared" si="45"/>
        <v/>
      </c>
    </row>
    <row r="253" spans="1:35" ht="17.25" customHeight="1" x14ac:dyDescent="0.3">
      <c r="A253" s="24"/>
      <c r="B253" s="302">
        <v>241</v>
      </c>
      <c r="C253" s="303"/>
      <c r="D253" s="303"/>
      <c r="E253" s="304"/>
      <c r="F253" s="304"/>
      <c r="G253" s="304"/>
      <c r="H253" s="304"/>
      <c r="I253" s="304"/>
      <c r="J253" s="304"/>
      <c r="K253" s="304"/>
      <c r="L253" s="304"/>
      <c r="M253" s="304"/>
      <c r="N253" s="304"/>
      <c r="O253" s="305" t="str">
        <f t="shared" si="46"/>
        <v/>
      </c>
      <c r="P253" s="306" t="str">
        <f t="shared" si="36"/>
        <v/>
      </c>
      <c r="Q253" s="307">
        <f t="shared" si="37"/>
        <v>100</v>
      </c>
      <c r="R253" s="308" t="str">
        <f t="shared" si="38"/>
        <v/>
      </c>
      <c r="S253" s="309">
        <v>100</v>
      </c>
      <c r="T253" s="310" t="str">
        <f t="shared" si="39"/>
        <v/>
      </c>
      <c r="U253" s="311">
        <v>0</v>
      </c>
      <c r="V253" s="312" t="str">
        <f t="shared" si="40"/>
        <v/>
      </c>
      <c r="W253" s="313" t="s">
        <v>125</v>
      </c>
      <c r="X253" s="314" t="str">
        <f t="shared" si="41"/>
        <v/>
      </c>
      <c r="Y253" s="313" t="s">
        <v>56</v>
      </c>
      <c r="Z253" s="314" t="str">
        <f>IF(SUM($E253:$N253)&gt;0,$X253*(VLOOKUP($Y253,'Lookup Tables'!$K$4:$L$7,2,FALSE)),"")</f>
        <v/>
      </c>
      <c r="AA253" s="309">
        <v>100</v>
      </c>
      <c r="AB253" s="314" t="str">
        <f t="shared" si="42"/>
        <v/>
      </c>
      <c r="AC253" s="309" t="s">
        <v>62</v>
      </c>
      <c r="AD253" s="314" t="str">
        <f t="shared" si="43"/>
        <v/>
      </c>
      <c r="AE253" s="309" t="s">
        <v>56</v>
      </c>
      <c r="AF253" s="314" t="str">
        <f t="shared" si="44"/>
        <v/>
      </c>
      <c r="AG253" s="315" t="str">
        <f t="shared" si="47"/>
        <v/>
      </c>
      <c r="AH253" s="316" t="s">
        <v>68</v>
      </c>
      <c r="AI253" s="317" t="str">
        <f t="shared" si="45"/>
        <v/>
      </c>
    </row>
    <row r="254" spans="1:35" ht="17.25" customHeight="1" x14ac:dyDescent="0.3">
      <c r="A254" s="24"/>
      <c r="B254" s="302">
        <v>242</v>
      </c>
      <c r="C254" s="303"/>
      <c r="D254" s="303"/>
      <c r="E254" s="304"/>
      <c r="F254" s="304"/>
      <c r="G254" s="304"/>
      <c r="H254" s="304"/>
      <c r="I254" s="304"/>
      <c r="J254" s="304"/>
      <c r="K254" s="304"/>
      <c r="L254" s="304"/>
      <c r="M254" s="304"/>
      <c r="N254" s="304"/>
      <c r="O254" s="305" t="str">
        <f t="shared" si="46"/>
        <v/>
      </c>
      <c r="P254" s="306" t="str">
        <f t="shared" si="36"/>
        <v/>
      </c>
      <c r="Q254" s="307">
        <f t="shared" si="37"/>
        <v>100</v>
      </c>
      <c r="R254" s="308" t="str">
        <f t="shared" si="38"/>
        <v/>
      </c>
      <c r="S254" s="309">
        <v>100</v>
      </c>
      <c r="T254" s="310" t="str">
        <f t="shared" si="39"/>
        <v/>
      </c>
      <c r="U254" s="311">
        <v>0</v>
      </c>
      <c r="V254" s="312" t="str">
        <f t="shared" si="40"/>
        <v/>
      </c>
      <c r="W254" s="313" t="s">
        <v>125</v>
      </c>
      <c r="X254" s="314" t="str">
        <f t="shared" si="41"/>
        <v/>
      </c>
      <c r="Y254" s="313" t="s">
        <v>56</v>
      </c>
      <c r="Z254" s="314" t="str">
        <f>IF(SUM($E254:$N254)&gt;0,$X254*(VLOOKUP($Y254,'Lookup Tables'!$K$4:$L$7,2,FALSE)),"")</f>
        <v/>
      </c>
      <c r="AA254" s="309">
        <v>100</v>
      </c>
      <c r="AB254" s="314" t="str">
        <f t="shared" si="42"/>
        <v/>
      </c>
      <c r="AC254" s="309" t="s">
        <v>62</v>
      </c>
      <c r="AD254" s="314" t="str">
        <f t="shared" si="43"/>
        <v/>
      </c>
      <c r="AE254" s="309" t="s">
        <v>56</v>
      </c>
      <c r="AF254" s="314" t="str">
        <f t="shared" si="44"/>
        <v/>
      </c>
      <c r="AG254" s="315" t="str">
        <f t="shared" si="47"/>
        <v/>
      </c>
      <c r="AH254" s="316" t="s">
        <v>68</v>
      </c>
      <c r="AI254" s="317" t="str">
        <f t="shared" si="45"/>
        <v/>
      </c>
    </row>
    <row r="255" spans="1:35" ht="17.25" customHeight="1" x14ac:dyDescent="0.3">
      <c r="A255" s="24"/>
      <c r="B255" s="302">
        <v>243</v>
      </c>
      <c r="C255" s="303"/>
      <c r="D255" s="303"/>
      <c r="E255" s="304"/>
      <c r="F255" s="304"/>
      <c r="G255" s="304"/>
      <c r="H255" s="304"/>
      <c r="I255" s="304"/>
      <c r="J255" s="304"/>
      <c r="K255" s="304"/>
      <c r="L255" s="304"/>
      <c r="M255" s="304"/>
      <c r="N255" s="304"/>
      <c r="O255" s="305" t="str">
        <f t="shared" si="46"/>
        <v/>
      </c>
      <c r="P255" s="306" t="str">
        <f t="shared" si="36"/>
        <v/>
      </c>
      <c r="Q255" s="307">
        <f t="shared" si="37"/>
        <v>100</v>
      </c>
      <c r="R255" s="308" t="str">
        <f t="shared" si="38"/>
        <v/>
      </c>
      <c r="S255" s="309">
        <v>100</v>
      </c>
      <c r="T255" s="310" t="str">
        <f t="shared" si="39"/>
        <v/>
      </c>
      <c r="U255" s="311">
        <v>0</v>
      </c>
      <c r="V255" s="312" t="str">
        <f t="shared" si="40"/>
        <v/>
      </c>
      <c r="W255" s="313" t="s">
        <v>125</v>
      </c>
      <c r="X255" s="314" t="str">
        <f t="shared" si="41"/>
        <v/>
      </c>
      <c r="Y255" s="313" t="s">
        <v>56</v>
      </c>
      <c r="Z255" s="314" t="str">
        <f>IF(SUM($E255:$N255)&gt;0,$X255*(VLOOKUP($Y255,'Lookup Tables'!$K$4:$L$7,2,FALSE)),"")</f>
        <v/>
      </c>
      <c r="AA255" s="309">
        <v>100</v>
      </c>
      <c r="AB255" s="314" t="str">
        <f t="shared" si="42"/>
        <v/>
      </c>
      <c r="AC255" s="309" t="s">
        <v>62</v>
      </c>
      <c r="AD255" s="314" t="str">
        <f t="shared" si="43"/>
        <v/>
      </c>
      <c r="AE255" s="309" t="s">
        <v>56</v>
      </c>
      <c r="AF255" s="314" t="str">
        <f t="shared" si="44"/>
        <v/>
      </c>
      <c r="AG255" s="315" t="str">
        <f t="shared" si="47"/>
        <v/>
      </c>
      <c r="AH255" s="316" t="s">
        <v>68</v>
      </c>
      <c r="AI255" s="317" t="str">
        <f t="shared" si="45"/>
        <v/>
      </c>
    </row>
    <row r="256" spans="1:35" ht="17.25" customHeight="1" x14ac:dyDescent="0.3">
      <c r="A256" s="24"/>
      <c r="B256" s="302">
        <v>244</v>
      </c>
      <c r="C256" s="303"/>
      <c r="D256" s="303"/>
      <c r="E256" s="304"/>
      <c r="F256" s="304"/>
      <c r="G256" s="304"/>
      <c r="H256" s="304"/>
      <c r="I256" s="304"/>
      <c r="J256" s="304"/>
      <c r="K256" s="304"/>
      <c r="L256" s="304"/>
      <c r="M256" s="304"/>
      <c r="N256" s="304"/>
      <c r="O256" s="305" t="str">
        <f t="shared" si="46"/>
        <v/>
      </c>
      <c r="P256" s="306" t="str">
        <f t="shared" si="36"/>
        <v/>
      </c>
      <c r="Q256" s="307">
        <f t="shared" si="37"/>
        <v>100</v>
      </c>
      <c r="R256" s="308" t="str">
        <f t="shared" si="38"/>
        <v/>
      </c>
      <c r="S256" s="309">
        <v>100</v>
      </c>
      <c r="T256" s="310" t="str">
        <f t="shared" si="39"/>
        <v/>
      </c>
      <c r="U256" s="311">
        <v>0</v>
      </c>
      <c r="V256" s="312" t="str">
        <f t="shared" si="40"/>
        <v/>
      </c>
      <c r="W256" s="313" t="s">
        <v>125</v>
      </c>
      <c r="X256" s="314" t="str">
        <f t="shared" si="41"/>
        <v/>
      </c>
      <c r="Y256" s="313" t="s">
        <v>56</v>
      </c>
      <c r="Z256" s="314" t="str">
        <f>IF(SUM($E256:$N256)&gt;0,$X256*(VLOOKUP($Y256,'Lookup Tables'!$K$4:$L$7,2,FALSE)),"")</f>
        <v/>
      </c>
      <c r="AA256" s="309">
        <v>100</v>
      </c>
      <c r="AB256" s="314" t="str">
        <f t="shared" si="42"/>
        <v/>
      </c>
      <c r="AC256" s="309" t="s">
        <v>62</v>
      </c>
      <c r="AD256" s="314" t="str">
        <f t="shared" si="43"/>
        <v/>
      </c>
      <c r="AE256" s="309" t="s">
        <v>56</v>
      </c>
      <c r="AF256" s="314" t="str">
        <f t="shared" si="44"/>
        <v/>
      </c>
      <c r="AG256" s="315" t="str">
        <f t="shared" si="47"/>
        <v/>
      </c>
      <c r="AH256" s="316" t="s">
        <v>68</v>
      </c>
      <c r="AI256" s="317" t="str">
        <f t="shared" si="45"/>
        <v/>
      </c>
    </row>
    <row r="257" spans="1:35" ht="17.25" customHeight="1" x14ac:dyDescent="0.3">
      <c r="A257" s="24"/>
      <c r="B257" s="302">
        <v>245</v>
      </c>
      <c r="C257" s="303"/>
      <c r="D257" s="303"/>
      <c r="E257" s="304"/>
      <c r="F257" s="304"/>
      <c r="G257" s="304"/>
      <c r="H257" s="304"/>
      <c r="I257" s="304"/>
      <c r="J257" s="304"/>
      <c r="K257" s="304"/>
      <c r="L257" s="304"/>
      <c r="M257" s="304"/>
      <c r="N257" s="304"/>
      <c r="O257" s="305" t="str">
        <f t="shared" si="46"/>
        <v/>
      </c>
      <c r="P257" s="306" t="str">
        <f t="shared" si="36"/>
        <v/>
      </c>
      <c r="Q257" s="307">
        <f t="shared" si="37"/>
        <v>100</v>
      </c>
      <c r="R257" s="308" t="str">
        <f t="shared" si="38"/>
        <v/>
      </c>
      <c r="S257" s="309">
        <v>100</v>
      </c>
      <c r="T257" s="310" t="str">
        <f t="shared" si="39"/>
        <v/>
      </c>
      <c r="U257" s="311">
        <v>0</v>
      </c>
      <c r="V257" s="312" t="str">
        <f t="shared" si="40"/>
        <v/>
      </c>
      <c r="W257" s="313" t="s">
        <v>125</v>
      </c>
      <c r="X257" s="314" t="str">
        <f t="shared" si="41"/>
        <v/>
      </c>
      <c r="Y257" s="313" t="s">
        <v>56</v>
      </c>
      <c r="Z257" s="314" t="str">
        <f>IF(SUM($E257:$N257)&gt;0,$X257*(VLOOKUP($Y257,'Lookup Tables'!$K$4:$L$7,2,FALSE)),"")</f>
        <v/>
      </c>
      <c r="AA257" s="309">
        <v>100</v>
      </c>
      <c r="AB257" s="314" t="str">
        <f t="shared" si="42"/>
        <v/>
      </c>
      <c r="AC257" s="309" t="s">
        <v>62</v>
      </c>
      <c r="AD257" s="314" t="str">
        <f t="shared" si="43"/>
        <v/>
      </c>
      <c r="AE257" s="309" t="s">
        <v>56</v>
      </c>
      <c r="AF257" s="314" t="str">
        <f t="shared" si="44"/>
        <v/>
      </c>
      <c r="AG257" s="315" t="str">
        <f t="shared" si="47"/>
        <v/>
      </c>
      <c r="AH257" s="316" t="s">
        <v>68</v>
      </c>
      <c r="AI257" s="317" t="str">
        <f t="shared" si="45"/>
        <v/>
      </c>
    </row>
    <row r="258" spans="1:35" ht="17.25" customHeight="1" x14ac:dyDescent="0.3">
      <c r="A258" s="24"/>
      <c r="B258" s="302">
        <v>246</v>
      </c>
      <c r="C258" s="303"/>
      <c r="D258" s="303"/>
      <c r="E258" s="304"/>
      <c r="F258" s="304"/>
      <c r="G258" s="304"/>
      <c r="H258" s="304"/>
      <c r="I258" s="304"/>
      <c r="J258" s="304"/>
      <c r="K258" s="304"/>
      <c r="L258" s="304"/>
      <c r="M258" s="304"/>
      <c r="N258" s="304"/>
      <c r="O258" s="305" t="str">
        <f t="shared" si="46"/>
        <v/>
      </c>
      <c r="P258" s="306" t="str">
        <f t="shared" si="36"/>
        <v/>
      </c>
      <c r="Q258" s="307">
        <f t="shared" si="37"/>
        <v>100</v>
      </c>
      <c r="R258" s="308" t="str">
        <f t="shared" si="38"/>
        <v/>
      </c>
      <c r="S258" s="309">
        <v>100</v>
      </c>
      <c r="T258" s="310" t="str">
        <f t="shared" si="39"/>
        <v/>
      </c>
      <c r="U258" s="311">
        <v>0</v>
      </c>
      <c r="V258" s="312" t="str">
        <f t="shared" si="40"/>
        <v/>
      </c>
      <c r="W258" s="313" t="s">
        <v>125</v>
      </c>
      <c r="X258" s="314" t="str">
        <f t="shared" si="41"/>
        <v/>
      </c>
      <c r="Y258" s="313" t="s">
        <v>56</v>
      </c>
      <c r="Z258" s="314" t="str">
        <f>IF(SUM($E258:$N258)&gt;0,$X258*(VLOOKUP($Y258,'Lookup Tables'!$K$4:$L$7,2,FALSE)),"")</f>
        <v/>
      </c>
      <c r="AA258" s="309">
        <v>100</v>
      </c>
      <c r="AB258" s="314" t="str">
        <f t="shared" si="42"/>
        <v/>
      </c>
      <c r="AC258" s="309" t="s">
        <v>62</v>
      </c>
      <c r="AD258" s="314" t="str">
        <f t="shared" si="43"/>
        <v/>
      </c>
      <c r="AE258" s="309" t="s">
        <v>56</v>
      </c>
      <c r="AF258" s="314" t="str">
        <f t="shared" si="44"/>
        <v/>
      </c>
      <c r="AG258" s="315" t="str">
        <f t="shared" si="47"/>
        <v/>
      </c>
      <c r="AH258" s="316" t="s">
        <v>68</v>
      </c>
      <c r="AI258" s="317" t="str">
        <f t="shared" si="45"/>
        <v/>
      </c>
    </row>
    <row r="259" spans="1:35" ht="17.25" customHeight="1" x14ac:dyDescent="0.3">
      <c r="A259" s="24"/>
      <c r="B259" s="302">
        <v>247</v>
      </c>
      <c r="C259" s="303"/>
      <c r="D259" s="303"/>
      <c r="E259" s="304"/>
      <c r="F259" s="304"/>
      <c r="G259" s="304"/>
      <c r="H259" s="304"/>
      <c r="I259" s="304"/>
      <c r="J259" s="304"/>
      <c r="K259" s="304"/>
      <c r="L259" s="304"/>
      <c r="M259" s="304"/>
      <c r="N259" s="304"/>
      <c r="O259" s="305" t="str">
        <f t="shared" si="46"/>
        <v/>
      </c>
      <c r="P259" s="306" t="str">
        <f t="shared" si="36"/>
        <v/>
      </c>
      <c r="Q259" s="307">
        <f t="shared" si="37"/>
        <v>100</v>
      </c>
      <c r="R259" s="308" t="str">
        <f t="shared" si="38"/>
        <v/>
      </c>
      <c r="S259" s="309">
        <v>100</v>
      </c>
      <c r="T259" s="310" t="str">
        <f t="shared" si="39"/>
        <v/>
      </c>
      <c r="U259" s="311">
        <v>0</v>
      </c>
      <c r="V259" s="312" t="str">
        <f t="shared" si="40"/>
        <v/>
      </c>
      <c r="W259" s="313" t="s">
        <v>125</v>
      </c>
      <c r="X259" s="314" t="str">
        <f t="shared" si="41"/>
        <v/>
      </c>
      <c r="Y259" s="313" t="s">
        <v>56</v>
      </c>
      <c r="Z259" s="314" t="str">
        <f>IF(SUM($E259:$N259)&gt;0,$X259*(VLOOKUP($Y259,'Lookup Tables'!$K$4:$L$7,2,FALSE)),"")</f>
        <v/>
      </c>
      <c r="AA259" s="309">
        <v>100</v>
      </c>
      <c r="AB259" s="314" t="str">
        <f t="shared" si="42"/>
        <v/>
      </c>
      <c r="AC259" s="309" t="s">
        <v>62</v>
      </c>
      <c r="AD259" s="314" t="str">
        <f t="shared" si="43"/>
        <v/>
      </c>
      <c r="AE259" s="309" t="s">
        <v>56</v>
      </c>
      <c r="AF259" s="314" t="str">
        <f t="shared" si="44"/>
        <v/>
      </c>
      <c r="AG259" s="315" t="str">
        <f t="shared" si="47"/>
        <v/>
      </c>
      <c r="AH259" s="316" t="s">
        <v>68</v>
      </c>
      <c r="AI259" s="317" t="str">
        <f t="shared" si="45"/>
        <v/>
      </c>
    </row>
    <row r="260" spans="1:35" ht="17.25" customHeight="1" x14ac:dyDescent="0.3">
      <c r="A260" s="24"/>
      <c r="B260" s="302">
        <v>248</v>
      </c>
      <c r="C260" s="303"/>
      <c r="D260" s="303"/>
      <c r="E260" s="304"/>
      <c r="F260" s="304"/>
      <c r="G260" s="304"/>
      <c r="H260" s="304"/>
      <c r="I260" s="304"/>
      <c r="J260" s="304"/>
      <c r="K260" s="304"/>
      <c r="L260" s="304"/>
      <c r="M260" s="304"/>
      <c r="N260" s="304"/>
      <c r="O260" s="305" t="str">
        <f t="shared" si="46"/>
        <v/>
      </c>
      <c r="P260" s="306" t="str">
        <f t="shared" si="36"/>
        <v/>
      </c>
      <c r="Q260" s="307">
        <f t="shared" si="37"/>
        <v>100</v>
      </c>
      <c r="R260" s="308" t="str">
        <f t="shared" si="38"/>
        <v/>
      </c>
      <c r="S260" s="309">
        <v>100</v>
      </c>
      <c r="T260" s="310" t="str">
        <f t="shared" si="39"/>
        <v/>
      </c>
      <c r="U260" s="311">
        <v>0</v>
      </c>
      <c r="V260" s="312" t="str">
        <f t="shared" si="40"/>
        <v/>
      </c>
      <c r="W260" s="313" t="s">
        <v>125</v>
      </c>
      <c r="X260" s="314" t="str">
        <f t="shared" si="41"/>
        <v/>
      </c>
      <c r="Y260" s="313" t="s">
        <v>56</v>
      </c>
      <c r="Z260" s="314" t="str">
        <f>IF(SUM($E260:$N260)&gt;0,$X260*(VLOOKUP($Y260,'Lookup Tables'!$K$4:$L$7,2,FALSE)),"")</f>
        <v/>
      </c>
      <c r="AA260" s="309">
        <v>100</v>
      </c>
      <c r="AB260" s="314" t="str">
        <f t="shared" si="42"/>
        <v/>
      </c>
      <c r="AC260" s="309" t="s">
        <v>62</v>
      </c>
      <c r="AD260" s="314" t="str">
        <f t="shared" si="43"/>
        <v/>
      </c>
      <c r="AE260" s="309" t="s">
        <v>56</v>
      </c>
      <c r="AF260" s="314" t="str">
        <f t="shared" si="44"/>
        <v/>
      </c>
      <c r="AG260" s="315" t="str">
        <f t="shared" si="47"/>
        <v/>
      </c>
      <c r="AH260" s="316" t="s">
        <v>68</v>
      </c>
      <c r="AI260" s="317" t="str">
        <f t="shared" si="45"/>
        <v/>
      </c>
    </row>
    <row r="261" spans="1:35" ht="17.25" customHeight="1" x14ac:dyDescent="0.3">
      <c r="A261" s="24"/>
      <c r="B261" s="302">
        <v>249</v>
      </c>
      <c r="C261" s="303"/>
      <c r="D261" s="303"/>
      <c r="E261" s="304"/>
      <c r="F261" s="304"/>
      <c r="G261" s="304"/>
      <c r="H261" s="304"/>
      <c r="I261" s="304"/>
      <c r="J261" s="304"/>
      <c r="K261" s="304"/>
      <c r="L261" s="304"/>
      <c r="M261" s="304"/>
      <c r="N261" s="304"/>
      <c r="O261" s="305" t="str">
        <f t="shared" si="46"/>
        <v/>
      </c>
      <c r="P261" s="306" t="str">
        <f t="shared" si="36"/>
        <v/>
      </c>
      <c r="Q261" s="307">
        <f t="shared" si="37"/>
        <v>100</v>
      </c>
      <c r="R261" s="308" t="str">
        <f t="shared" si="38"/>
        <v/>
      </c>
      <c r="S261" s="309">
        <v>100</v>
      </c>
      <c r="T261" s="310" t="str">
        <f t="shared" si="39"/>
        <v/>
      </c>
      <c r="U261" s="311">
        <v>0</v>
      </c>
      <c r="V261" s="312" t="str">
        <f t="shared" si="40"/>
        <v/>
      </c>
      <c r="W261" s="313" t="s">
        <v>125</v>
      </c>
      <c r="X261" s="314" t="str">
        <f t="shared" si="41"/>
        <v/>
      </c>
      <c r="Y261" s="313" t="s">
        <v>56</v>
      </c>
      <c r="Z261" s="314" t="str">
        <f>IF(SUM($E261:$N261)&gt;0,$X261*(VLOOKUP($Y261,'Lookup Tables'!$K$4:$L$7,2,FALSE)),"")</f>
        <v/>
      </c>
      <c r="AA261" s="309">
        <v>100</v>
      </c>
      <c r="AB261" s="314" t="str">
        <f t="shared" si="42"/>
        <v/>
      </c>
      <c r="AC261" s="309" t="s">
        <v>62</v>
      </c>
      <c r="AD261" s="314" t="str">
        <f t="shared" si="43"/>
        <v/>
      </c>
      <c r="AE261" s="309" t="s">
        <v>56</v>
      </c>
      <c r="AF261" s="314" t="str">
        <f t="shared" si="44"/>
        <v/>
      </c>
      <c r="AG261" s="315" t="str">
        <f t="shared" si="47"/>
        <v/>
      </c>
      <c r="AH261" s="316" t="s">
        <v>68</v>
      </c>
      <c r="AI261" s="317" t="str">
        <f t="shared" si="45"/>
        <v/>
      </c>
    </row>
    <row r="262" spans="1:35" ht="17.25" customHeight="1" x14ac:dyDescent="0.3">
      <c r="A262" s="24"/>
      <c r="B262" s="302">
        <v>250</v>
      </c>
      <c r="C262" s="303"/>
      <c r="D262" s="303"/>
      <c r="E262" s="304"/>
      <c r="F262" s="304"/>
      <c r="G262" s="304"/>
      <c r="H262" s="304"/>
      <c r="I262" s="304"/>
      <c r="J262" s="304"/>
      <c r="K262" s="304"/>
      <c r="L262" s="304"/>
      <c r="M262" s="304"/>
      <c r="N262" s="304"/>
      <c r="O262" s="305" t="str">
        <f t="shared" si="46"/>
        <v/>
      </c>
      <c r="P262" s="306" t="str">
        <f t="shared" si="36"/>
        <v/>
      </c>
      <c r="Q262" s="307">
        <f t="shared" si="37"/>
        <v>100</v>
      </c>
      <c r="R262" s="308" t="str">
        <f t="shared" si="38"/>
        <v/>
      </c>
      <c r="S262" s="309">
        <v>100</v>
      </c>
      <c r="T262" s="310" t="str">
        <f t="shared" si="39"/>
        <v/>
      </c>
      <c r="U262" s="311">
        <v>0</v>
      </c>
      <c r="V262" s="312" t="str">
        <f t="shared" si="40"/>
        <v/>
      </c>
      <c r="W262" s="313" t="s">
        <v>125</v>
      </c>
      <c r="X262" s="314" t="str">
        <f t="shared" si="41"/>
        <v/>
      </c>
      <c r="Y262" s="313" t="s">
        <v>56</v>
      </c>
      <c r="Z262" s="314" t="str">
        <f>IF(SUM($E262:$N262)&gt;0,$X262*(VLOOKUP($Y262,'Lookup Tables'!$K$4:$L$7,2,FALSE)),"")</f>
        <v/>
      </c>
      <c r="AA262" s="309">
        <v>100</v>
      </c>
      <c r="AB262" s="314" t="str">
        <f t="shared" si="42"/>
        <v/>
      </c>
      <c r="AC262" s="309" t="s">
        <v>62</v>
      </c>
      <c r="AD262" s="314" t="str">
        <f t="shared" si="43"/>
        <v/>
      </c>
      <c r="AE262" s="309" t="s">
        <v>56</v>
      </c>
      <c r="AF262" s="314" t="str">
        <f t="shared" si="44"/>
        <v/>
      </c>
      <c r="AG262" s="315" t="str">
        <f t="shared" si="47"/>
        <v/>
      </c>
      <c r="AH262" s="316" t="s">
        <v>68</v>
      </c>
      <c r="AI262" s="317" t="str">
        <f t="shared" si="45"/>
        <v/>
      </c>
    </row>
    <row r="263" spans="1:35" ht="17.25" customHeight="1" x14ac:dyDescent="0.3">
      <c r="A263" s="24"/>
      <c r="B263" s="302">
        <v>251</v>
      </c>
      <c r="C263" s="303"/>
      <c r="D263" s="303"/>
      <c r="E263" s="304"/>
      <c r="F263" s="304"/>
      <c r="G263" s="304"/>
      <c r="H263" s="304"/>
      <c r="I263" s="304"/>
      <c r="J263" s="304"/>
      <c r="K263" s="304"/>
      <c r="L263" s="304"/>
      <c r="M263" s="304"/>
      <c r="N263" s="304"/>
      <c r="O263" s="305" t="str">
        <f t="shared" si="46"/>
        <v/>
      </c>
      <c r="P263" s="306" t="str">
        <f t="shared" si="36"/>
        <v/>
      </c>
      <c r="Q263" s="307">
        <f t="shared" si="37"/>
        <v>100</v>
      </c>
      <c r="R263" s="308" t="str">
        <f t="shared" si="38"/>
        <v/>
      </c>
      <c r="S263" s="309">
        <v>100</v>
      </c>
      <c r="T263" s="310" t="str">
        <f t="shared" si="39"/>
        <v/>
      </c>
      <c r="U263" s="311">
        <v>0</v>
      </c>
      <c r="V263" s="312" t="str">
        <f t="shared" si="40"/>
        <v/>
      </c>
      <c r="W263" s="313" t="s">
        <v>125</v>
      </c>
      <c r="X263" s="314" t="str">
        <f t="shared" si="41"/>
        <v/>
      </c>
      <c r="Y263" s="313" t="s">
        <v>56</v>
      </c>
      <c r="Z263" s="314" t="str">
        <f>IF(SUM($E263:$N263)&gt;0,$X263*(VLOOKUP($Y263,'Lookup Tables'!$K$4:$L$7,2,FALSE)),"")</f>
        <v/>
      </c>
      <c r="AA263" s="309">
        <v>100</v>
      </c>
      <c r="AB263" s="314" t="str">
        <f t="shared" si="42"/>
        <v/>
      </c>
      <c r="AC263" s="309" t="s">
        <v>62</v>
      </c>
      <c r="AD263" s="314" t="str">
        <f t="shared" si="43"/>
        <v/>
      </c>
      <c r="AE263" s="309" t="s">
        <v>56</v>
      </c>
      <c r="AF263" s="314" t="str">
        <f t="shared" si="44"/>
        <v/>
      </c>
      <c r="AG263" s="315" t="str">
        <f t="shared" si="47"/>
        <v/>
      </c>
      <c r="AH263" s="316" t="s">
        <v>68</v>
      </c>
      <c r="AI263" s="317" t="str">
        <f t="shared" si="45"/>
        <v/>
      </c>
    </row>
    <row r="264" spans="1:35" ht="17.25" customHeight="1" x14ac:dyDescent="0.3">
      <c r="A264" s="24"/>
      <c r="B264" s="302">
        <v>252</v>
      </c>
      <c r="C264" s="303"/>
      <c r="D264" s="303"/>
      <c r="E264" s="304"/>
      <c r="F264" s="304"/>
      <c r="G264" s="304"/>
      <c r="H264" s="304"/>
      <c r="I264" s="304"/>
      <c r="J264" s="304"/>
      <c r="K264" s="304"/>
      <c r="L264" s="304"/>
      <c r="M264" s="304"/>
      <c r="N264" s="304"/>
      <c r="O264" s="305" t="str">
        <f t="shared" si="46"/>
        <v/>
      </c>
      <c r="P264" s="306" t="str">
        <f t="shared" si="36"/>
        <v/>
      </c>
      <c r="Q264" s="307">
        <f t="shared" si="37"/>
        <v>100</v>
      </c>
      <c r="R264" s="308" t="str">
        <f t="shared" si="38"/>
        <v/>
      </c>
      <c r="S264" s="309">
        <v>100</v>
      </c>
      <c r="T264" s="310" t="str">
        <f t="shared" si="39"/>
        <v/>
      </c>
      <c r="U264" s="311">
        <v>0</v>
      </c>
      <c r="V264" s="312" t="str">
        <f t="shared" si="40"/>
        <v/>
      </c>
      <c r="W264" s="313" t="s">
        <v>125</v>
      </c>
      <c r="X264" s="314" t="str">
        <f t="shared" si="41"/>
        <v/>
      </c>
      <c r="Y264" s="313" t="s">
        <v>56</v>
      </c>
      <c r="Z264" s="314" t="str">
        <f>IF(SUM($E264:$N264)&gt;0,$X264*(VLOOKUP($Y264,'Lookup Tables'!$K$4:$L$7,2,FALSE)),"")</f>
        <v/>
      </c>
      <c r="AA264" s="309">
        <v>100</v>
      </c>
      <c r="AB264" s="314" t="str">
        <f t="shared" si="42"/>
        <v/>
      </c>
      <c r="AC264" s="309" t="s">
        <v>62</v>
      </c>
      <c r="AD264" s="314" t="str">
        <f t="shared" si="43"/>
        <v/>
      </c>
      <c r="AE264" s="309" t="s">
        <v>56</v>
      </c>
      <c r="AF264" s="314" t="str">
        <f t="shared" si="44"/>
        <v/>
      </c>
      <c r="AG264" s="315" t="str">
        <f t="shared" si="47"/>
        <v/>
      </c>
      <c r="AH264" s="316" t="s">
        <v>68</v>
      </c>
      <c r="AI264" s="317" t="str">
        <f t="shared" si="45"/>
        <v/>
      </c>
    </row>
    <row r="265" spans="1:35" ht="17.25" customHeight="1" x14ac:dyDescent="0.3">
      <c r="A265" s="24"/>
      <c r="B265" s="302">
        <v>253</v>
      </c>
      <c r="C265" s="303"/>
      <c r="D265" s="303"/>
      <c r="E265" s="304"/>
      <c r="F265" s="304"/>
      <c r="G265" s="304"/>
      <c r="H265" s="304"/>
      <c r="I265" s="304"/>
      <c r="J265" s="304"/>
      <c r="K265" s="304"/>
      <c r="L265" s="304"/>
      <c r="M265" s="304"/>
      <c r="N265" s="304"/>
      <c r="O265" s="305" t="str">
        <f t="shared" si="46"/>
        <v/>
      </c>
      <c r="P265" s="306" t="str">
        <f t="shared" si="36"/>
        <v/>
      </c>
      <c r="Q265" s="307">
        <f t="shared" si="37"/>
        <v>100</v>
      </c>
      <c r="R265" s="308" t="str">
        <f t="shared" si="38"/>
        <v/>
      </c>
      <c r="S265" s="309">
        <v>100</v>
      </c>
      <c r="T265" s="310" t="str">
        <f t="shared" si="39"/>
        <v/>
      </c>
      <c r="U265" s="311">
        <v>0</v>
      </c>
      <c r="V265" s="312" t="str">
        <f t="shared" si="40"/>
        <v/>
      </c>
      <c r="W265" s="313" t="s">
        <v>125</v>
      </c>
      <c r="X265" s="314" t="str">
        <f t="shared" si="41"/>
        <v/>
      </c>
      <c r="Y265" s="313" t="s">
        <v>56</v>
      </c>
      <c r="Z265" s="314" t="str">
        <f>IF(SUM($E265:$N265)&gt;0,$X265*(VLOOKUP($Y265,'Lookup Tables'!$K$4:$L$7,2,FALSE)),"")</f>
        <v/>
      </c>
      <c r="AA265" s="309">
        <v>100</v>
      </c>
      <c r="AB265" s="314" t="str">
        <f t="shared" si="42"/>
        <v/>
      </c>
      <c r="AC265" s="309" t="s">
        <v>62</v>
      </c>
      <c r="AD265" s="314" t="str">
        <f t="shared" si="43"/>
        <v/>
      </c>
      <c r="AE265" s="309" t="s">
        <v>56</v>
      </c>
      <c r="AF265" s="314" t="str">
        <f t="shared" si="44"/>
        <v/>
      </c>
      <c r="AG265" s="315" t="str">
        <f t="shared" si="47"/>
        <v/>
      </c>
      <c r="AH265" s="316" t="s">
        <v>68</v>
      </c>
      <c r="AI265" s="317" t="str">
        <f t="shared" si="45"/>
        <v/>
      </c>
    </row>
    <row r="266" spans="1:35" ht="17.25" customHeight="1" x14ac:dyDescent="0.3">
      <c r="A266" s="24"/>
      <c r="B266" s="302">
        <v>254</v>
      </c>
      <c r="C266" s="303"/>
      <c r="D266" s="303"/>
      <c r="E266" s="304"/>
      <c r="F266" s="304"/>
      <c r="G266" s="304"/>
      <c r="H266" s="304"/>
      <c r="I266" s="304"/>
      <c r="J266" s="304"/>
      <c r="K266" s="304"/>
      <c r="L266" s="304"/>
      <c r="M266" s="304"/>
      <c r="N266" s="304"/>
      <c r="O266" s="305" t="str">
        <f t="shared" si="46"/>
        <v/>
      </c>
      <c r="P266" s="306" t="str">
        <f t="shared" si="36"/>
        <v/>
      </c>
      <c r="Q266" s="307">
        <f t="shared" si="37"/>
        <v>100</v>
      </c>
      <c r="R266" s="308" t="str">
        <f t="shared" si="38"/>
        <v/>
      </c>
      <c r="S266" s="309">
        <v>100</v>
      </c>
      <c r="T266" s="310" t="str">
        <f t="shared" si="39"/>
        <v/>
      </c>
      <c r="U266" s="311">
        <v>0</v>
      </c>
      <c r="V266" s="312" t="str">
        <f t="shared" si="40"/>
        <v/>
      </c>
      <c r="W266" s="313" t="s">
        <v>125</v>
      </c>
      <c r="X266" s="314" t="str">
        <f t="shared" si="41"/>
        <v/>
      </c>
      <c r="Y266" s="313" t="s">
        <v>56</v>
      </c>
      <c r="Z266" s="314" t="str">
        <f>IF(SUM($E266:$N266)&gt;0,$X266*(VLOOKUP($Y266,'Lookup Tables'!$K$4:$L$7,2,FALSE)),"")</f>
        <v/>
      </c>
      <c r="AA266" s="309">
        <v>100</v>
      </c>
      <c r="AB266" s="314" t="str">
        <f t="shared" si="42"/>
        <v/>
      </c>
      <c r="AC266" s="309" t="s">
        <v>62</v>
      </c>
      <c r="AD266" s="314" t="str">
        <f t="shared" si="43"/>
        <v/>
      </c>
      <c r="AE266" s="309" t="s">
        <v>56</v>
      </c>
      <c r="AF266" s="314" t="str">
        <f t="shared" si="44"/>
        <v/>
      </c>
      <c r="AG266" s="315" t="str">
        <f t="shared" si="47"/>
        <v/>
      </c>
      <c r="AH266" s="316" t="s">
        <v>68</v>
      </c>
      <c r="AI266" s="317" t="str">
        <f t="shared" si="45"/>
        <v/>
      </c>
    </row>
    <row r="267" spans="1:35" ht="17.25" customHeight="1" x14ac:dyDescent="0.3">
      <c r="A267" s="24"/>
      <c r="B267" s="302">
        <v>255</v>
      </c>
      <c r="C267" s="303"/>
      <c r="D267" s="303"/>
      <c r="E267" s="304"/>
      <c r="F267" s="304"/>
      <c r="G267" s="304"/>
      <c r="H267" s="304"/>
      <c r="I267" s="304"/>
      <c r="J267" s="304"/>
      <c r="K267" s="304"/>
      <c r="L267" s="304"/>
      <c r="M267" s="304"/>
      <c r="N267" s="304"/>
      <c r="O267" s="305" t="str">
        <f t="shared" si="46"/>
        <v/>
      </c>
      <c r="P267" s="306" t="str">
        <f t="shared" si="36"/>
        <v/>
      </c>
      <c r="Q267" s="307">
        <f t="shared" si="37"/>
        <v>100</v>
      </c>
      <c r="R267" s="308" t="str">
        <f t="shared" si="38"/>
        <v/>
      </c>
      <c r="S267" s="309">
        <v>100</v>
      </c>
      <c r="T267" s="310" t="str">
        <f t="shared" si="39"/>
        <v/>
      </c>
      <c r="U267" s="311">
        <v>0</v>
      </c>
      <c r="V267" s="312" t="str">
        <f t="shared" si="40"/>
        <v/>
      </c>
      <c r="W267" s="313" t="s">
        <v>125</v>
      </c>
      <c r="X267" s="314" t="str">
        <f t="shared" si="41"/>
        <v/>
      </c>
      <c r="Y267" s="313" t="s">
        <v>56</v>
      </c>
      <c r="Z267" s="314" t="str">
        <f>IF(SUM($E267:$N267)&gt;0,$X267*(VLOOKUP($Y267,'Lookup Tables'!$K$4:$L$7,2,FALSE)),"")</f>
        <v/>
      </c>
      <c r="AA267" s="309">
        <v>100</v>
      </c>
      <c r="AB267" s="314" t="str">
        <f t="shared" si="42"/>
        <v/>
      </c>
      <c r="AC267" s="309" t="s">
        <v>62</v>
      </c>
      <c r="AD267" s="314" t="str">
        <f t="shared" si="43"/>
        <v/>
      </c>
      <c r="AE267" s="309" t="s">
        <v>56</v>
      </c>
      <c r="AF267" s="314" t="str">
        <f t="shared" si="44"/>
        <v/>
      </c>
      <c r="AG267" s="315" t="str">
        <f t="shared" si="47"/>
        <v/>
      </c>
      <c r="AH267" s="316" t="s">
        <v>68</v>
      </c>
      <c r="AI267" s="317" t="str">
        <f t="shared" si="45"/>
        <v/>
      </c>
    </row>
    <row r="268" spans="1:35" ht="17.25" customHeight="1" x14ac:dyDescent="0.3">
      <c r="A268" s="24"/>
      <c r="B268" s="302">
        <v>256</v>
      </c>
      <c r="C268" s="303"/>
      <c r="D268" s="303"/>
      <c r="E268" s="304"/>
      <c r="F268" s="304"/>
      <c r="G268" s="304"/>
      <c r="H268" s="304"/>
      <c r="I268" s="304"/>
      <c r="J268" s="304"/>
      <c r="K268" s="304"/>
      <c r="L268" s="304"/>
      <c r="M268" s="304"/>
      <c r="N268" s="304"/>
      <c r="O268" s="305" t="str">
        <f t="shared" si="46"/>
        <v/>
      </c>
      <c r="P268" s="306" t="str">
        <f t="shared" si="36"/>
        <v/>
      </c>
      <c r="Q268" s="307">
        <f t="shared" si="37"/>
        <v>100</v>
      </c>
      <c r="R268" s="308" t="str">
        <f t="shared" si="38"/>
        <v/>
      </c>
      <c r="S268" s="309">
        <v>100</v>
      </c>
      <c r="T268" s="310" t="str">
        <f t="shared" si="39"/>
        <v/>
      </c>
      <c r="U268" s="311">
        <v>0</v>
      </c>
      <c r="V268" s="312" t="str">
        <f t="shared" si="40"/>
        <v/>
      </c>
      <c r="W268" s="313" t="s">
        <v>125</v>
      </c>
      <c r="X268" s="314" t="str">
        <f t="shared" si="41"/>
        <v/>
      </c>
      <c r="Y268" s="313" t="s">
        <v>56</v>
      </c>
      <c r="Z268" s="314" t="str">
        <f>IF(SUM($E268:$N268)&gt;0,$X268*(VLOOKUP($Y268,'Lookup Tables'!$K$4:$L$7,2,FALSE)),"")</f>
        <v/>
      </c>
      <c r="AA268" s="309">
        <v>100</v>
      </c>
      <c r="AB268" s="314" t="str">
        <f t="shared" si="42"/>
        <v/>
      </c>
      <c r="AC268" s="309" t="s">
        <v>62</v>
      </c>
      <c r="AD268" s="314" t="str">
        <f t="shared" si="43"/>
        <v/>
      </c>
      <c r="AE268" s="309" t="s">
        <v>56</v>
      </c>
      <c r="AF268" s="314" t="str">
        <f t="shared" si="44"/>
        <v/>
      </c>
      <c r="AG268" s="315" t="str">
        <f t="shared" si="47"/>
        <v/>
      </c>
      <c r="AH268" s="316" t="s">
        <v>68</v>
      </c>
      <c r="AI268" s="317" t="str">
        <f t="shared" si="45"/>
        <v/>
      </c>
    </row>
    <row r="269" spans="1:35" ht="17.25" customHeight="1" x14ac:dyDescent="0.3">
      <c r="A269" s="24"/>
      <c r="B269" s="302">
        <v>257</v>
      </c>
      <c r="C269" s="303"/>
      <c r="D269" s="303"/>
      <c r="E269" s="304"/>
      <c r="F269" s="304"/>
      <c r="G269" s="304"/>
      <c r="H269" s="304"/>
      <c r="I269" s="304"/>
      <c r="J269" s="304"/>
      <c r="K269" s="304"/>
      <c r="L269" s="304"/>
      <c r="M269" s="304"/>
      <c r="N269" s="304"/>
      <c r="O269" s="305" t="str">
        <f t="shared" si="46"/>
        <v/>
      </c>
      <c r="P269" s="306" t="str">
        <f t="shared" ref="P269:P332" si="48">IF(SUM($E269:$N269)&gt;0,($O269/2)^2*PI()*$T$6,"")</f>
        <v/>
      </c>
      <c r="Q269" s="307">
        <f t="shared" ref="Q269:Q332" si="49">$T$4</f>
        <v>100</v>
      </c>
      <c r="R269" s="308" t="str">
        <f t="shared" ref="R269:R332" si="50">IF(SUM($E269:$N269)&gt;0,$P269*($T$4/100),"")</f>
        <v/>
      </c>
      <c r="S269" s="309">
        <v>100</v>
      </c>
      <c r="T269" s="310" t="str">
        <f t="shared" ref="T269:T332" si="51">IF(SUM($E269:$N269)&gt;0,$R269*($S269/100),"")</f>
        <v/>
      </c>
      <c r="U269" s="311">
        <v>0</v>
      </c>
      <c r="V269" s="312" t="str">
        <f t="shared" ref="V269:V332" si="52">IF(SUM($E269:$N269)&gt;0,$T269*(1+($U269/100)),"")</f>
        <v/>
      </c>
      <c r="W269" s="313" t="s">
        <v>125</v>
      </c>
      <c r="X269" s="314" t="str">
        <f t="shared" ref="X269:X332" si="53">IF(SUM($E269:$N269)&gt;0,$V269*INDEX(Primary_structure_factor,MATCH(W269,Primary_structure_input,0))*0.4,"")</f>
        <v/>
      </c>
      <c r="Y269" s="313" t="s">
        <v>56</v>
      </c>
      <c r="Z269" s="314" t="str">
        <f>IF(SUM($E269:$N269)&gt;0,$X269*(VLOOKUP($Y269,'Lookup Tables'!$K$4:$L$7,2,FALSE)),"")</f>
        <v/>
      </c>
      <c r="AA269" s="309">
        <v>100</v>
      </c>
      <c r="AB269" s="314" t="str">
        <f t="shared" ref="AB269:AB332" si="54">IF(SUM($E269:$N269)&gt;0,$V269*(($AA269/100)*0.6),"")</f>
        <v/>
      </c>
      <c r="AC269" s="309" t="s">
        <v>62</v>
      </c>
      <c r="AD269" s="314" t="str">
        <f t="shared" ref="AD269:AD332" si="55">IF(SUM($E269:$N269)&gt;0,$AB269*(INDEX(Canopy_completeness_factor,MATCH(AC269,Canopy_completeness_input,0))),"")</f>
        <v/>
      </c>
      <c r="AE269" s="309" t="s">
        <v>56</v>
      </c>
      <c r="AF269" s="314" t="str">
        <f t="shared" ref="AF269:AF332" si="56">IF(SUM($E269:$N269)&gt;0,$AD269*(INDEX(Crown_quality_factor,MATCH($AE269,Crown_quality_input,0))),"")</f>
        <v/>
      </c>
      <c r="AG269" s="315" t="str">
        <f t="shared" si="47"/>
        <v/>
      </c>
      <c r="AH269" s="316" t="s">
        <v>68</v>
      </c>
      <c r="AI269" s="317" t="str">
        <f t="shared" ref="AI269:AI332" si="57">IF(ISBLANK($AH269),"",IF(SUM($E269:$N269)&gt;0,$AG269*INDEX(Life_expectancy_factor,MATCH($AH269,Life_expectancy_input,0)),""))</f>
        <v/>
      </c>
    </row>
    <row r="270" spans="1:35" ht="17.25" customHeight="1" x14ac:dyDescent="0.3">
      <c r="A270" s="24"/>
      <c r="B270" s="302">
        <v>258</v>
      </c>
      <c r="C270" s="303"/>
      <c r="D270" s="303"/>
      <c r="E270" s="304"/>
      <c r="F270" s="304"/>
      <c r="G270" s="304"/>
      <c r="H270" s="304"/>
      <c r="I270" s="304"/>
      <c r="J270" s="304"/>
      <c r="K270" s="304"/>
      <c r="L270" s="304"/>
      <c r="M270" s="304"/>
      <c r="N270" s="304"/>
      <c r="O270" s="305" t="str">
        <f t="shared" ref="O270:O333" si="58">IF(SUM($E270:$N270)&gt;0,SQRT($E270^2+$F270^2+$G270^2+$H270^2+$I270^2+$J270^2+$K270^2+$L270^2+$M270^2+$N270^2),"")</f>
        <v/>
      </c>
      <c r="P270" s="306" t="str">
        <f t="shared" si="48"/>
        <v/>
      </c>
      <c r="Q270" s="307">
        <f t="shared" si="49"/>
        <v>100</v>
      </c>
      <c r="R270" s="308" t="str">
        <f t="shared" si="50"/>
        <v/>
      </c>
      <c r="S270" s="309">
        <v>100</v>
      </c>
      <c r="T270" s="310" t="str">
        <f t="shared" si="51"/>
        <v/>
      </c>
      <c r="U270" s="311">
        <v>0</v>
      </c>
      <c r="V270" s="312" t="str">
        <f t="shared" si="52"/>
        <v/>
      </c>
      <c r="W270" s="313" t="s">
        <v>125</v>
      </c>
      <c r="X270" s="314" t="str">
        <f t="shared" si="53"/>
        <v/>
      </c>
      <c r="Y270" s="313" t="s">
        <v>56</v>
      </c>
      <c r="Z270" s="314" t="str">
        <f>IF(SUM($E270:$N270)&gt;0,$X270*(VLOOKUP($Y270,'Lookup Tables'!$K$4:$L$7,2,FALSE)),"")</f>
        <v/>
      </c>
      <c r="AA270" s="309">
        <v>100</v>
      </c>
      <c r="AB270" s="314" t="str">
        <f t="shared" si="54"/>
        <v/>
      </c>
      <c r="AC270" s="309" t="s">
        <v>62</v>
      </c>
      <c r="AD270" s="314" t="str">
        <f t="shared" si="55"/>
        <v/>
      </c>
      <c r="AE270" s="309" t="s">
        <v>56</v>
      </c>
      <c r="AF270" s="314" t="str">
        <f t="shared" si="56"/>
        <v/>
      </c>
      <c r="AG270" s="315" t="str">
        <f t="shared" si="47"/>
        <v/>
      </c>
      <c r="AH270" s="316" t="s">
        <v>68</v>
      </c>
      <c r="AI270" s="317" t="str">
        <f t="shared" si="57"/>
        <v/>
      </c>
    </row>
    <row r="271" spans="1:35" ht="17.25" customHeight="1" x14ac:dyDescent="0.3">
      <c r="A271" s="24"/>
      <c r="B271" s="302">
        <v>259</v>
      </c>
      <c r="C271" s="303"/>
      <c r="D271" s="303"/>
      <c r="E271" s="304"/>
      <c r="F271" s="304"/>
      <c r="G271" s="304"/>
      <c r="H271" s="304"/>
      <c r="I271" s="304"/>
      <c r="J271" s="304"/>
      <c r="K271" s="304"/>
      <c r="L271" s="304"/>
      <c r="M271" s="304"/>
      <c r="N271" s="304"/>
      <c r="O271" s="305" t="str">
        <f t="shared" si="58"/>
        <v/>
      </c>
      <c r="P271" s="306" t="str">
        <f t="shared" si="48"/>
        <v/>
      </c>
      <c r="Q271" s="307">
        <f t="shared" si="49"/>
        <v>100</v>
      </c>
      <c r="R271" s="308" t="str">
        <f t="shared" si="50"/>
        <v/>
      </c>
      <c r="S271" s="309">
        <v>100</v>
      </c>
      <c r="T271" s="310" t="str">
        <f t="shared" si="51"/>
        <v/>
      </c>
      <c r="U271" s="311">
        <v>0</v>
      </c>
      <c r="V271" s="312" t="str">
        <f t="shared" si="52"/>
        <v/>
      </c>
      <c r="W271" s="313" t="s">
        <v>125</v>
      </c>
      <c r="X271" s="314" t="str">
        <f t="shared" si="53"/>
        <v/>
      </c>
      <c r="Y271" s="313" t="s">
        <v>56</v>
      </c>
      <c r="Z271" s="314" t="str">
        <f>IF(SUM($E271:$N271)&gt;0,$X271*(VLOOKUP($Y271,'Lookup Tables'!$K$4:$L$7,2,FALSE)),"")</f>
        <v/>
      </c>
      <c r="AA271" s="309">
        <v>100</v>
      </c>
      <c r="AB271" s="314" t="str">
        <f t="shared" si="54"/>
        <v/>
      </c>
      <c r="AC271" s="309" t="s">
        <v>62</v>
      </c>
      <c r="AD271" s="314" t="str">
        <f t="shared" si="55"/>
        <v/>
      </c>
      <c r="AE271" s="309" t="s">
        <v>56</v>
      </c>
      <c r="AF271" s="314" t="str">
        <f t="shared" si="56"/>
        <v/>
      </c>
      <c r="AG271" s="315" t="str">
        <f t="shared" ref="AG271:AG334" si="59">IF(SUM($E271:$N271)&gt;0,SUM($Z271,$AF271),"")</f>
        <v/>
      </c>
      <c r="AH271" s="316" t="s">
        <v>68</v>
      </c>
      <c r="AI271" s="317" t="str">
        <f t="shared" si="57"/>
        <v/>
      </c>
    </row>
    <row r="272" spans="1:35" ht="17.25" customHeight="1" x14ac:dyDescent="0.3">
      <c r="A272" s="24"/>
      <c r="B272" s="302">
        <v>260</v>
      </c>
      <c r="C272" s="303"/>
      <c r="D272" s="303"/>
      <c r="E272" s="304"/>
      <c r="F272" s="304"/>
      <c r="G272" s="304"/>
      <c r="H272" s="304"/>
      <c r="I272" s="304"/>
      <c r="J272" s="304"/>
      <c r="K272" s="304"/>
      <c r="L272" s="304"/>
      <c r="M272" s="304"/>
      <c r="N272" s="304"/>
      <c r="O272" s="305" t="str">
        <f t="shared" si="58"/>
        <v/>
      </c>
      <c r="P272" s="306" t="str">
        <f t="shared" si="48"/>
        <v/>
      </c>
      <c r="Q272" s="307">
        <f t="shared" si="49"/>
        <v>100</v>
      </c>
      <c r="R272" s="308" t="str">
        <f t="shared" si="50"/>
        <v/>
      </c>
      <c r="S272" s="309">
        <v>100</v>
      </c>
      <c r="T272" s="310" t="str">
        <f t="shared" si="51"/>
        <v/>
      </c>
      <c r="U272" s="311">
        <v>0</v>
      </c>
      <c r="V272" s="312" t="str">
        <f t="shared" si="52"/>
        <v/>
      </c>
      <c r="W272" s="313" t="s">
        <v>125</v>
      </c>
      <c r="X272" s="314" t="str">
        <f t="shared" si="53"/>
        <v/>
      </c>
      <c r="Y272" s="313" t="s">
        <v>56</v>
      </c>
      <c r="Z272" s="314" t="str">
        <f>IF(SUM($E272:$N272)&gt;0,$X272*(VLOOKUP($Y272,'Lookup Tables'!$K$4:$L$7,2,FALSE)),"")</f>
        <v/>
      </c>
      <c r="AA272" s="309">
        <v>100</v>
      </c>
      <c r="AB272" s="314" t="str">
        <f t="shared" si="54"/>
        <v/>
      </c>
      <c r="AC272" s="309" t="s">
        <v>62</v>
      </c>
      <c r="AD272" s="314" t="str">
        <f t="shared" si="55"/>
        <v/>
      </c>
      <c r="AE272" s="309" t="s">
        <v>56</v>
      </c>
      <c r="AF272" s="314" t="str">
        <f t="shared" si="56"/>
        <v/>
      </c>
      <c r="AG272" s="315" t="str">
        <f t="shared" si="59"/>
        <v/>
      </c>
      <c r="AH272" s="316" t="s">
        <v>68</v>
      </c>
      <c r="AI272" s="317" t="str">
        <f t="shared" si="57"/>
        <v/>
      </c>
    </row>
    <row r="273" spans="1:35" ht="17.25" customHeight="1" x14ac:dyDescent="0.3">
      <c r="A273" s="24"/>
      <c r="B273" s="302">
        <v>261</v>
      </c>
      <c r="C273" s="303"/>
      <c r="D273" s="303"/>
      <c r="E273" s="304"/>
      <c r="F273" s="304"/>
      <c r="G273" s="304"/>
      <c r="H273" s="304"/>
      <c r="I273" s="304"/>
      <c r="J273" s="304"/>
      <c r="K273" s="304"/>
      <c r="L273" s="304"/>
      <c r="M273" s="304"/>
      <c r="N273" s="304"/>
      <c r="O273" s="305" t="str">
        <f t="shared" si="58"/>
        <v/>
      </c>
      <c r="P273" s="306" t="str">
        <f t="shared" si="48"/>
        <v/>
      </c>
      <c r="Q273" s="307">
        <f t="shared" si="49"/>
        <v>100</v>
      </c>
      <c r="R273" s="308" t="str">
        <f t="shared" si="50"/>
        <v/>
      </c>
      <c r="S273" s="309">
        <v>100</v>
      </c>
      <c r="T273" s="310" t="str">
        <f t="shared" si="51"/>
        <v/>
      </c>
      <c r="U273" s="311">
        <v>0</v>
      </c>
      <c r="V273" s="312" t="str">
        <f t="shared" si="52"/>
        <v/>
      </c>
      <c r="W273" s="313" t="s">
        <v>125</v>
      </c>
      <c r="X273" s="314" t="str">
        <f t="shared" si="53"/>
        <v/>
      </c>
      <c r="Y273" s="313" t="s">
        <v>56</v>
      </c>
      <c r="Z273" s="314" t="str">
        <f>IF(SUM($E273:$N273)&gt;0,$X273*(VLOOKUP($Y273,'Lookup Tables'!$K$4:$L$7,2,FALSE)),"")</f>
        <v/>
      </c>
      <c r="AA273" s="309">
        <v>100</v>
      </c>
      <c r="AB273" s="314" t="str">
        <f t="shared" si="54"/>
        <v/>
      </c>
      <c r="AC273" s="309" t="s">
        <v>62</v>
      </c>
      <c r="AD273" s="314" t="str">
        <f t="shared" si="55"/>
        <v/>
      </c>
      <c r="AE273" s="309" t="s">
        <v>56</v>
      </c>
      <c r="AF273" s="314" t="str">
        <f t="shared" si="56"/>
        <v/>
      </c>
      <c r="AG273" s="315" t="str">
        <f t="shared" si="59"/>
        <v/>
      </c>
      <c r="AH273" s="316" t="s">
        <v>68</v>
      </c>
      <c r="AI273" s="317" t="str">
        <f t="shared" si="57"/>
        <v/>
      </c>
    </row>
    <row r="274" spans="1:35" ht="17.25" customHeight="1" x14ac:dyDescent="0.3">
      <c r="A274" s="24"/>
      <c r="B274" s="302">
        <v>262</v>
      </c>
      <c r="C274" s="303"/>
      <c r="D274" s="303"/>
      <c r="E274" s="304"/>
      <c r="F274" s="304"/>
      <c r="G274" s="304"/>
      <c r="H274" s="304"/>
      <c r="I274" s="304"/>
      <c r="J274" s="304"/>
      <c r="K274" s="304"/>
      <c r="L274" s="304"/>
      <c r="M274" s="304"/>
      <c r="N274" s="304"/>
      <c r="O274" s="305" t="str">
        <f t="shared" si="58"/>
        <v/>
      </c>
      <c r="P274" s="306" t="str">
        <f t="shared" si="48"/>
        <v/>
      </c>
      <c r="Q274" s="307">
        <f t="shared" si="49"/>
        <v>100</v>
      </c>
      <c r="R274" s="308" t="str">
        <f t="shared" si="50"/>
        <v/>
      </c>
      <c r="S274" s="309">
        <v>100</v>
      </c>
      <c r="T274" s="310" t="str">
        <f t="shared" si="51"/>
        <v/>
      </c>
      <c r="U274" s="311">
        <v>0</v>
      </c>
      <c r="V274" s="312" t="str">
        <f t="shared" si="52"/>
        <v/>
      </c>
      <c r="W274" s="313" t="s">
        <v>125</v>
      </c>
      <c r="X274" s="314" t="str">
        <f t="shared" si="53"/>
        <v/>
      </c>
      <c r="Y274" s="313" t="s">
        <v>56</v>
      </c>
      <c r="Z274" s="314" t="str">
        <f>IF(SUM($E274:$N274)&gt;0,$X274*(VLOOKUP($Y274,'Lookup Tables'!$K$4:$L$7,2,FALSE)),"")</f>
        <v/>
      </c>
      <c r="AA274" s="309">
        <v>100</v>
      </c>
      <c r="AB274" s="314" t="str">
        <f t="shared" si="54"/>
        <v/>
      </c>
      <c r="AC274" s="309" t="s">
        <v>62</v>
      </c>
      <c r="AD274" s="314" t="str">
        <f t="shared" si="55"/>
        <v/>
      </c>
      <c r="AE274" s="309" t="s">
        <v>56</v>
      </c>
      <c r="AF274" s="314" t="str">
        <f t="shared" si="56"/>
        <v/>
      </c>
      <c r="AG274" s="315" t="str">
        <f t="shared" si="59"/>
        <v/>
      </c>
      <c r="AH274" s="316" t="s">
        <v>68</v>
      </c>
      <c r="AI274" s="317" t="str">
        <f t="shared" si="57"/>
        <v/>
      </c>
    </row>
    <row r="275" spans="1:35" ht="17.25" customHeight="1" x14ac:dyDescent="0.3">
      <c r="A275" s="24"/>
      <c r="B275" s="302">
        <v>263</v>
      </c>
      <c r="C275" s="303"/>
      <c r="D275" s="303"/>
      <c r="E275" s="304"/>
      <c r="F275" s="304"/>
      <c r="G275" s="304"/>
      <c r="H275" s="304"/>
      <c r="I275" s="304"/>
      <c r="J275" s="304"/>
      <c r="K275" s="304"/>
      <c r="L275" s="304"/>
      <c r="M275" s="304"/>
      <c r="N275" s="304"/>
      <c r="O275" s="305" t="str">
        <f t="shared" si="58"/>
        <v/>
      </c>
      <c r="P275" s="306" t="str">
        <f t="shared" si="48"/>
        <v/>
      </c>
      <c r="Q275" s="307">
        <f t="shared" si="49"/>
        <v>100</v>
      </c>
      <c r="R275" s="308" t="str">
        <f t="shared" si="50"/>
        <v/>
      </c>
      <c r="S275" s="309">
        <v>100</v>
      </c>
      <c r="T275" s="310" t="str">
        <f t="shared" si="51"/>
        <v/>
      </c>
      <c r="U275" s="311">
        <v>0</v>
      </c>
      <c r="V275" s="312" t="str">
        <f t="shared" si="52"/>
        <v/>
      </c>
      <c r="W275" s="313" t="s">
        <v>125</v>
      </c>
      <c r="X275" s="314" t="str">
        <f t="shared" si="53"/>
        <v/>
      </c>
      <c r="Y275" s="313" t="s">
        <v>56</v>
      </c>
      <c r="Z275" s="314" t="str">
        <f>IF(SUM($E275:$N275)&gt;0,$X275*(VLOOKUP($Y275,'Lookup Tables'!$K$4:$L$7,2,FALSE)),"")</f>
        <v/>
      </c>
      <c r="AA275" s="309">
        <v>100</v>
      </c>
      <c r="AB275" s="314" t="str">
        <f t="shared" si="54"/>
        <v/>
      </c>
      <c r="AC275" s="309" t="s">
        <v>62</v>
      </c>
      <c r="AD275" s="314" t="str">
        <f t="shared" si="55"/>
        <v/>
      </c>
      <c r="AE275" s="309" t="s">
        <v>56</v>
      </c>
      <c r="AF275" s="314" t="str">
        <f t="shared" si="56"/>
        <v/>
      </c>
      <c r="AG275" s="315" t="str">
        <f t="shared" si="59"/>
        <v/>
      </c>
      <c r="AH275" s="316" t="s">
        <v>68</v>
      </c>
      <c r="AI275" s="317" t="str">
        <f t="shared" si="57"/>
        <v/>
      </c>
    </row>
    <row r="276" spans="1:35" ht="17.25" customHeight="1" x14ac:dyDescent="0.3">
      <c r="A276" s="24"/>
      <c r="B276" s="302">
        <v>264</v>
      </c>
      <c r="C276" s="303"/>
      <c r="D276" s="303"/>
      <c r="E276" s="304"/>
      <c r="F276" s="304"/>
      <c r="G276" s="304"/>
      <c r="H276" s="304"/>
      <c r="I276" s="304"/>
      <c r="J276" s="304"/>
      <c r="K276" s="304"/>
      <c r="L276" s="304"/>
      <c r="M276" s="304"/>
      <c r="N276" s="304"/>
      <c r="O276" s="305" t="str">
        <f t="shared" si="58"/>
        <v/>
      </c>
      <c r="P276" s="306" t="str">
        <f t="shared" si="48"/>
        <v/>
      </c>
      <c r="Q276" s="307">
        <f t="shared" si="49"/>
        <v>100</v>
      </c>
      <c r="R276" s="308" t="str">
        <f t="shared" si="50"/>
        <v/>
      </c>
      <c r="S276" s="309">
        <v>100</v>
      </c>
      <c r="T276" s="310" t="str">
        <f t="shared" si="51"/>
        <v/>
      </c>
      <c r="U276" s="311">
        <v>0</v>
      </c>
      <c r="V276" s="312" t="str">
        <f t="shared" si="52"/>
        <v/>
      </c>
      <c r="W276" s="313" t="s">
        <v>125</v>
      </c>
      <c r="X276" s="314" t="str">
        <f t="shared" si="53"/>
        <v/>
      </c>
      <c r="Y276" s="313" t="s">
        <v>56</v>
      </c>
      <c r="Z276" s="314" t="str">
        <f>IF(SUM($E276:$N276)&gt;0,$X276*(VLOOKUP($Y276,'Lookup Tables'!$K$4:$L$7,2,FALSE)),"")</f>
        <v/>
      </c>
      <c r="AA276" s="309">
        <v>100</v>
      </c>
      <c r="AB276" s="314" t="str">
        <f t="shared" si="54"/>
        <v/>
      </c>
      <c r="AC276" s="309" t="s">
        <v>62</v>
      </c>
      <c r="AD276" s="314" t="str">
        <f t="shared" si="55"/>
        <v/>
      </c>
      <c r="AE276" s="309" t="s">
        <v>56</v>
      </c>
      <c r="AF276" s="314" t="str">
        <f t="shared" si="56"/>
        <v/>
      </c>
      <c r="AG276" s="315" t="str">
        <f t="shared" si="59"/>
        <v/>
      </c>
      <c r="AH276" s="316" t="s">
        <v>68</v>
      </c>
      <c r="AI276" s="317" t="str">
        <f t="shared" si="57"/>
        <v/>
      </c>
    </row>
    <row r="277" spans="1:35" ht="17.25" customHeight="1" x14ac:dyDescent="0.3">
      <c r="A277" s="24"/>
      <c r="B277" s="302">
        <v>265</v>
      </c>
      <c r="C277" s="303"/>
      <c r="D277" s="303"/>
      <c r="E277" s="304"/>
      <c r="F277" s="304"/>
      <c r="G277" s="304"/>
      <c r="H277" s="304"/>
      <c r="I277" s="304"/>
      <c r="J277" s="304"/>
      <c r="K277" s="304"/>
      <c r="L277" s="304"/>
      <c r="M277" s="304"/>
      <c r="N277" s="304"/>
      <c r="O277" s="305" t="str">
        <f t="shared" si="58"/>
        <v/>
      </c>
      <c r="P277" s="306" t="str">
        <f t="shared" si="48"/>
        <v/>
      </c>
      <c r="Q277" s="307">
        <f t="shared" si="49"/>
        <v>100</v>
      </c>
      <c r="R277" s="308" t="str">
        <f t="shared" si="50"/>
        <v/>
      </c>
      <c r="S277" s="309">
        <v>100</v>
      </c>
      <c r="T277" s="310" t="str">
        <f t="shared" si="51"/>
        <v/>
      </c>
      <c r="U277" s="311">
        <v>0</v>
      </c>
      <c r="V277" s="312" t="str">
        <f t="shared" si="52"/>
        <v/>
      </c>
      <c r="W277" s="313" t="s">
        <v>125</v>
      </c>
      <c r="X277" s="314" t="str">
        <f t="shared" si="53"/>
        <v/>
      </c>
      <c r="Y277" s="313" t="s">
        <v>56</v>
      </c>
      <c r="Z277" s="314" t="str">
        <f>IF(SUM($E277:$N277)&gt;0,$X277*(VLOOKUP($Y277,'Lookup Tables'!$K$4:$L$7,2,FALSE)),"")</f>
        <v/>
      </c>
      <c r="AA277" s="309">
        <v>100</v>
      </c>
      <c r="AB277" s="314" t="str">
        <f t="shared" si="54"/>
        <v/>
      </c>
      <c r="AC277" s="309" t="s">
        <v>62</v>
      </c>
      <c r="AD277" s="314" t="str">
        <f t="shared" si="55"/>
        <v/>
      </c>
      <c r="AE277" s="309" t="s">
        <v>56</v>
      </c>
      <c r="AF277" s="314" t="str">
        <f t="shared" si="56"/>
        <v/>
      </c>
      <c r="AG277" s="315" t="str">
        <f t="shared" si="59"/>
        <v/>
      </c>
      <c r="AH277" s="316" t="s">
        <v>68</v>
      </c>
      <c r="AI277" s="317" t="str">
        <f t="shared" si="57"/>
        <v/>
      </c>
    </row>
    <row r="278" spans="1:35" ht="17.25" customHeight="1" x14ac:dyDescent="0.3">
      <c r="A278" s="24"/>
      <c r="B278" s="302">
        <v>266</v>
      </c>
      <c r="C278" s="303"/>
      <c r="D278" s="303"/>
      <c r="E278" s="304"/>
      <c r="F278" s="304"/>
      <c r="G278" s="304"/>
      <c r="H278" s="304"/>
      <c r="I278" s="304"/>
      <c r="J278" s="304"/>
      <c r="K278" s="304"/>
      <c r="L278" s="304"/>
      <c r="M278" s="304"/>
      <c r="N278" s="304"/>
      <c r="O278" s="305" t="str">
        <f t="shared" si="58"/>
        <v/>
      </c>
      <c r="P278" s="306" t="str">
        <f t="shared" si="48"/>
        <v/>
      </c>
      <c r="Q278" s="307">
        <f t="shared" si="49"/>
        <v>100</v>
      </c>
      <c r="R278" s="308" t="str">
        <f t="shared" si="50"/>
        <v/>
      </c>
      <c r="S278" s="309">
        <v>100</v>
      </c>
      <c r="T278" s="310" t="str">
        <f t="shared" si="51"/>
        <v/>
      </c>
      <c r="U278" s="311">
        <v>0</v>
      </c>
      <c r="V278" s="312" t="str">
        <f t="shared" si="52"/>
        <v/>
      </c>
      <c r="W278" s="313" t="s">
        <v>125</v>
      </c>
      <c r="X278" s="314" t="str">
        <f t="shared" si="53"/>
        <v/>
      </c>
      <c r="Y278" s="313" t="s">
        <v>56</v>
      </c>
      <c r="Z278" s="314" t="str">
        <f>IF(SUM($E278:$N278)&gt;0,$X278*(VLOOKUP($Y278,'Lookup Tables'!$K$4:$L$7,2,FALSE)),"")</f>
        <v/>
      </c>
      <c r="AA278" s="309">
        <v>100</v>
      </c>
      <c r="AB278" s="314" t="str">
        <f t="shared" si="54"/>
        <v/>
      </c>
      <c r="AC278" s="309" t="s">
        <v>62</v>
      </c>
      <c r="AD278" s="314" t="str">
        <f t="shared" si="55"/>
        <v/>
      </c>
      <c r="AE278" s="309" t="s">
        <v>56</v>
      </c>
      <c r="AF278" s="314" t="str">
        <f t="shared" si="56"/>
        <v/>
      </c>
      <c r="AG278" s="315" t="str">
        <f t="shared" si="59"/>
        <v/>
      </c>
      <c r="AH278" s="316" t="s">
        <v>68</v>
      </c>
      <c r="AI278" s="317" t="str">
        <f t="shared" si="57"/>
        <v/>
      </c>
    </row>
    <row r="279" spans="1:35" ht="17.25" customHeight="1" x14ac:dyDescent="0.3">
      <c r="A279" s="24"/>
      <c r="B279" s="302">
        <v>267</v>
      </c>
      <c r="C279" s="303"/>
      <c r="D279" s="303"/>
      <c r="E279" s="304"/>
      <c r="F279" s="304"/>
      <c r="G279" s="304"/>
      <c r="H279" s="304"/>
      <c r="I279" s="304"/>
      <c r="J279" s="304"/>
      <c r="K279" s="304"/>
      <c r="L279" s="304"/>
      <c r="M279" s="304"/>
      <c r="N279" s="304"/>
      <c r="O279" s="305" t="str">
        <f t="shared" si="58"/>
        <v/>
      </c>
      <c r="P279" s="306" t="str">
        <f t="shared" si="48"/>
        <v/>
      </c>
      <c r="Q279" s="307">
        <f t="shared" si="49"/>
        <v>100</v>
      </c>
      <c r="R279" s="308" t="str">
        <f t="shared" si="50"/>
        <v/>
      </c>
      <c r="S279" s="309">
        <v>100</v>
      </c>
      <c r="T279" s="310" t="str">
        <f t="shared" si="51"/>
        <v/>
      </c>
      <c r="U279" s="311">
        <v>0</v>
      </c>
      <c r="V279" s="312" t="str">
        <f t="shared" si="52"/>
        <v/>
      </c>
      <c r="W279" s="313" t="s">
        <v>125</v>
      </c>
      <c r="X279" s="314" t="str">
        <f t="shared" si="53"/>
        <v/>
      </c>
      <c r="Y279" s="313" t="s">
        <v>56</v>
      </c>
      <c r="Z279" s="314" t="str">
        <f>IF(SUM($E279:$N279)&gt;0,$X279*(VLOOKUP($Y279,'Lookup Tables'!$K$4:$L$7,2,FALSE)),"")</f>
        <v/>
      </c>
      <c r="AA279" s="309">
        <v>100</v>
      </c>
      <c r="AB279" s="314" t="str">
        <f t="shared" si="54"/>
        <v/>
      </c>
      <c r="AC279" s="309" t="s">
        <v>62</v>
      </c>
      <c r="AD279" s="314" t="str">
        <f t="shared" si="55"/>
        <v/>
      </c>
      <c r="AE279" s="309" t="s">
        <v>56</v>
      </c>
      <c r="AF279" s="314" t="str">
        <f t="shared" si="56"/>
        <v/>
      </c>
      <c r="AG279" s="315" t="str">
        <f t="shared" si="59"/>
        <v/>
      </c>
      <c r="AH279" s="316" t="s">
        <v>68</v>
      </c>
      <c r="AI279" s="317" t="str">
        <f t="shared" si="57"/>
        <v/>
      </c>
    </row>
    <row r="280" spans="1:35" ht="17.25" customHeight="1" x14ac:dyDescent="0.3">
      <c r="A280" s="24"/>
      <c r="B280" s="302">
        <v>268</v>
      </c>
      <c r="C280" s="303"/>
      <c r="D280" s="303"/>
      <c r="E280" s="304"/>
      <c r="F280" s="304"/>
      <c r="G280" s="304"/>
      <c r="H280" s="304"/>
      <c r="I280" s="304"/>
      <c r="J280" s="304"/>
      <c r="K280" s="304"/>
      <c r="L280" s="304"/>
      <c r="M280" s="304"/>
      <c r="N280" s="304"/>
      <c r="O280" s="305" t="str">
        <f t="shared" si="58"/>
        <v/>
      </c>
      <c r="P280" s="306" t="str">
        <f t="shared" si="48"/>
        <v/>
      </c>
      <c r="Q280" s="307">
        <f t="shared" si="49"/>
        <v>100</v>
      </c>
      <c r="R280" s="308" t="str">
        <f t="shared" si="50"/>
        <v/>
      </c>
      <c r="S280" s="309">
        <v>100</v>
      </c>
      <c r="T280" s="310" t="str">
        <f t="shared" si="51"/>
        <v/>
      </c>
      <c r="U280" s="311">
        <v>0</v>
      </c>
      <c r="V280" s="312" t="str">
        <f t="shared" si="52"/>
        <v/>
      </c>
      <c r="W280" s="313" t="s">
        <v>125</v>
      </c>
      <c r="X280" s="314" t="str">
        <f t="shared" si="53"/>
        <v/>
      </c>
      <c r="Y280" s="313" t="s">
        <v>56</v>
      </c>
      <c r="Z280" s="314" t="str">
        <f>IF(SUM($E280:$N280)&gt;0,$X280*(VLOOKUP($Y280,'Lookup Tables'!$K$4:$L$7,2,FALSE)),"")</f>
        <v/>
      </c>
      <c r="AA280" s="309">
        <v>100</v>
      </c>
      <c r="AB280" s="314" t="str">
        <f t="shared" si="54"/>
        <v/>
      </c>
      <c r="AC280" s="309" t="s">
        <v>62</v>
      </c>
      <c r="AD280" s="314" t="str">
        <f t="shared" si="55"/>
        <v/>
      </c>
      <c r="AE280" s="309" t="s">
        <v>56</v>
      </c>
      <c r="AF280" s="314" t="str">
        <f t="shared" si="56"/>
        <v/>
      </c>
      <c r="AG280" s="315" t="str">
        <f t="shared" si="59"/>
        <v/>
      </c>
      <c r="AH280" s="316" t="s">
        <v>68</v>
      </c>
      <c r="AI280" s="317" t="str">
        <f t="shared" si="57"/>
        <v/>
      </c>
    </row>
    <row r="281" spans="1:35" ht="17.25" customHeight="1" x14ac:dyDescent="0.3">
      <c r="A281" s="24"/>
      <c r="B281" s="302">
        <v>269</v>
      </c>
      <c r="C281" s="303"/>
      <c r="D281" s="303"/>
      <c r="E281" s="304"/>
      <c r="F281" s="304"/>
      <c r="G281" s="304"/>
      <c r="H281" s="304"/>
      <c r="I281" s="304"/>
      <c r="J281" s="304"/>
      <c r="K281" s="304"/>
      <c r="L281" s="304"/>
      <c r="M281" s="304"/>
      <c r="N281" s="304"/>
      <c r="O281" s="305" t="str">
        <f t="shared" si="58"/>
        <v/>
      </c>
      <c r="P281" s="306" t="str">
        <f t="shared" si="48"/>
        <v/>
      </c>
      <c r="Q281" s="307">
        <f t="shared" si="49"/>
        <v>100</v>
      </c>
      <c r="R281" s="308" t="str">
        <f t="shared" si="50"/>
        <v/>
      </c>
      <c r="S281" s="309">
        <v>100</v>
      </c>
      <c r="T281" s="310" t="str">
        <f t="shared" si="51"/>
        <v/>
      </c>
      <c r="U281" s="311">
        <v>0</v>
      </c>
      <c r="V281" s="312" t="str">
        <f t="shared" si="52"/>
        <v/>
      </c>
      <c r="W281" s="313" t="s">
        <v>125</v>
      </c>
      <c r="X281" s="314" t="str">
        <f t="shared" si="53"/>
        <v/>
      </c>
      <c r="Y281" s="313" t="s">
        <v>56</v>
      </c>
      <c r="Z281" s="314" t="str">
        <f>IF(SUM($E281:$N281)&gt;0,$X281*(VLOOKUP($Y281,'Lookup Tables'!$K$4:$L$7,2,FALSE)),"")</f>
        <v/>
      </c>
      <c r="AA281" s="309">
        <v>100</v>
      </c>
      <c r="AB281" s="314" t="str">
        <f t="shared" si="54"/>
        <v/>
      </c>
      <c r="AC281" s="309" t="s">
        <v>62</v>
      </c>
      <c r="AD281" s="314" t="str">
        <f t="shared" si="55"/>
        <v/>
      </c>
      <c r="AE281" s="309" t="s">
        <v>56</v>
      </c>
      <c r="AF281" s="314" t="str">
        <f t="shared" si="56"/>
        <v/>
      </c>
      <c r="AG281" s="315" t="str">
        <f t="shared" si="59"/>
        <v/>
      </c>
      <c r="AH281" s="316" t="s">
        <v>68</v>
      </c>
      <c r="AI281" s="317" t="str">
        <f t="shared" si="57"/>
        <v/>
      </c>
    </row>
    <row r="282" spans="1:35" ht="17.25" customHeight="1" x14ac:dyDescent="0.3">
      <c r="A282" s="24"/>
      <c r="B282" s="302">
        <v>270</v>
      </c>
      <c r="C282" s="303"/>
      <c r="D282" s="303"/>
      <c r="E282" s="304"/>
      <c r="F282" s="304"/>
      <c r="G282" s="304"/>
      <c r="H282" s="304"/>
      <c r="I282" s="304"/>
      <c r="J282" s="304"/>
      <c r="K282" s="304"/>
      <c r="L282" s="304"/>
      <c r="M282" s="304"/>
      <c r="N282" s="304"/>
      <c r="O282" s="305" t="str">
        <f t="shared" si="58"/>
        <v/>
      </c>
      <c r="P282" s="306" t="str">
        <f t="shared" si="48"/>
        <v/>
      </c>
      <c r="Q282" s="307">
        <f t="shared" si="49"/>
        <v>100</v>
      </c>
      <c r="R282" s="308" t="str">
        <f t="shared" si="50"/>
        <v/>
      </c>
      <c r="S282" s="309">
        <v>100</v>
      </c>
      <c r="T282" s="310" t="str">
        <f t="shared" si="51"/>
        <v/>
      </c>
      <c r="U282" s="311">
        <v>0</v>
      </c>
      <c r="V282" s="312" t="str">
        <f t="shared" si="52"/>
        <v/>
      </c>
      <c r="W282" s="313" t="s">
        <v>125</v>
      </c>
      <c r="X282" s="314" t="str">
        <f t="shared" si="53"/>
        <v/>
      </c>
      <c r="Y282" s="313" t="s">
        <v>56</v>
      </c>
      <c r="Z282" s="314" t="str">
        <f>IF(SUM($E282:$N282)&gt;0,$X282*(VLOOKUP($Y282,'Lookup Tables'!$K$4:$L$7,2,FALSE)),"")</f>
        <v/>
      </c>
      <c r="AA282" s="309">
        <v>100</v>
      </c>
      <c r="AB282" s="314" t="str">
        <f t="shared" si="54"/>
        <v/>
      </c>
      <c r="AC282" s="309" t="s">
        <v>62</v>
      </c>
      <c r="AD282" s="314" t="str">
        <f t="shared" si="55"/>
        <v/>
      </c>
      <c r="AE282" s="309" t="s">
        <v>56</v>
      </c>
      <c r="AF282" s="314" t="str">
        <f t="shared" si="56"/>
        <v/>
      </c>
      <c r="AG282" s="315" t="str">
        <f t="shared" si="59"/>
        <v/>
      </c>
      <c r="AH282" s="316" t="s">
        <v>68</v>
      </c>
      <c r="AI282" s="317" t="str">
        <f t="shared" si="57"/>
        <v/>
      </c>
    </row>
    <row r="283" spans="1:35" ht="17.25" customHeight="1" x14ac:dyDescent="0.3">
      <c r="A283" s="24"/>
      <c r="B283" s="302">
        <v>271</v>
      </c>
      <c r="C283" s="303"/>
      <c r="D283" s="303"/>
      <c r="E283" s="304"/>
      <c r="F283" s="304"/>
      <c r="G283" s="304"/>
      <c r="H283" s="304"/>
      <c r="I283" s="304"/>
      <c r="J283" s="304"/>
      <c r="K283" s="304"/>
      <c r="L283" s="304"/>
      <c r="M283" s="304"/>
      <c r="N283" s="304"/>
      <c r="O283" s="305" t="str">
        <f t="shared" si="58"/>
        <v/>
      </c>
      <c r="P283" s="306" t="str">
        <f t="shared" si="48"/>
        <v/>
      </c>
      <c r="Q283" s="307">
        <f t="shared" si="49"/>
        <v>100</v>
      </c>
      <c r="R283" s="308" t="str">
        <f t="shared" si="50"/>
        <v/>
      </c>
      <c r="S283" s="309">
        <v>100</v>
      </c>
      <c r="T283" s="310" t="str">
        <f t="shared" si="51"/>
        <v/>
      </c>
      <c r="U283" s="311">
        <v>0</v>
      </c>
      <c r="V283" s="312" t="str">
        <f t="shared" si="52"/>
        <v/>
      </c>
      <c r="W283" s="313" t="s">
        <v>125</v>
      </c>
      <c r="X283" s="314" t="str">
        <f t="shared" si="53"/>
        <v/>
      </c>
      <c r="Y283" s="313" t="s">
        <v>56</v>
      </c>
      <c r="Z283" s="314" t="str">
        <f>IF(SUM($E283:$N283)&gt;0,$X283*(VLOOKUP($Y283,'Lookup Tables'!$K$4:$L$7,2,FALSE)),"")</f>
        <v/>
      </c>
      <c r="AA283" s="309">
        <v>100</v>
      </c>
      <c r="AB283" s="314" t="str">
        <f t="shared" si="54"/>
        <v/>
      </c>
      <c r="AC283" s="309" t="s">
        <v>62</v>
      </c>
      <c r="AD283" s="314" t="str">
        <f t="shared" si="55"/>
        <v/>
      </c>
      <c r="AE283" s="309" t="s">
        <v>56</v>
      </c>
      <c r="AF283" s="314" t="str">
        <f t="shared" si="56"/>
        <v/>
      </c>
      <c r="AG283" s="315" t="str">
        <f t="shared" si="59"/>
        <v/>
      </c>
      <c r="AH283" s="316" t="s">
        <v>68</v>
      </c>
      <c r="AI283" s="317" t="str">
        <f t="shared" si="57"/>
        <v/>
      </c>
    </row>
    <row r="284" spans="1:35" ht="17.25" customHeight="1" x14ac:dyDescent="0.3">
      <c r="A284" s="24"/>
      <c r="B284" s="302">
        <v>272</v>
      </c>
      <c r="C284" s="303"/>
      <c r="D284" s="303"/>
      <c r="E284" s="304"/>
      <c r="F284" s="304"/>
      <c r="G284" s="304"/>
      <c r="H284" s="304"/>
      <c r="I284" s="304"/>
      <c r="J284" s="304"/>
      <c r="K284" s="304"/>
      <c r="L284" s="304"/>
      <c r="M284" s="304"/>
      <c r="N284" s="304"/>
      <c r="O284" s="305" t="str">
        <f t="shared" si="58"/>
        <v/>
      </c>
      <c r="P284" s="306" t="str">
        <f t="shared" si="48"/>
        <v/>
      </c>
      <c r="Q284" s="307">
        <f t="shared" si="49"/>
        <v>100</v>
      </c>
      <c r="R284" s="308" t="str">
        <f t="shared" si="50"/>
        <v/>
      </c>
      <c r="S284" s="309">
        <v>100</v>
      </c>
      <c r="T284" s="310" t="str">
        <f t="shared" si="51"/>
        <v/>
      </c>
      <c r="U284" s="311">
        <v>0</v>
      </c>
      <c r="V284" s="312" t="str">
        <f t="shared" si="52"/>
        <v/>
      </c>
      <c r="W284" s="313" t="s">
        <v>125</v>
      </c>
      <c r="X284" s="314" t="str">
        <f t="shared" si="53"/>
        <v/>
      </c>
      <c r="Y284" s="313" t="s">
        <v>56</v>
      </c>
      <c r="Z284" s="314" t="str">
        <f>IF(SUM($E284:$N284)&gt;0,$X284*(VLOOKUP($Y284,'Lookup Tables'!$K$4:$L$7,2,FALSE)),"")</f>
        <v/>
      </c>
      <c r="AA284" s="309">
        <v>100</v>
      </c>
      <c r="AB284" s="314" t="str">
        <f t="shared" si="54"/>
        <v/>
      </c>
      <c r="AC284" s="309" t="s">
        <v>62</v>
      </c>
      <c r="AD284" s="314" t="str">
        <f t="shared" si="55"/>
        <v/>
      </c>
      <c r="AE284" s="309" t="s">
        <v>56</v>
      </c>
      <c r="AF284" s="314" t="str">
        <f t="shared" si="56"/>
        <v/>
      </c>
      <c r="AG284" s="315" t="str">
        <f t="shared" si="59"/>
        <v/>
      </c>
      <c r="AH284" s="316" t="s">
        <v>68</v>
      </c>
      <c r="AI284" s="317" t="str">
        <f t="shared" si="57"/>
        <v/>
      </c>
    </row>
    <row r="285" spans="1:35" ht="17.25" customHeight="1" x14ac:dyDescent="0.3">
      <c r="A285" s="24"/>
      <c r="B285" s="302">
        <v>273</v>
      </c>
      <c r="C285" s="303"/>
      <c r="D285" s="303"/>
      <c r="E285" s="304"/>
      <c r="F285" s="304"/>
      <c r="G285" s="304"/>
      <c r="H285" s="304"/>
      <c r="I285" s="304"/>
      <c r="J285" s="304"/>
      <c r="K285" s="304"/>
      <c r="L285" s="304"/>
      <c r="M285" s="304"/>
      <c r="N285" s="304"/>
      <c r="O285" s="305" t="str">
        <f t="shared" si="58"/>
        <v/>
      </c>
      <c r="P285" s="306" t="str">
        <f t="shared" si="48"/>
        <v/>
      </c>
      <c r="Q285" s="307">
        <f t="shared" si="49"/>
        <v>100</v>
      </c>
      <c r="R285" s="308" t="str">
        <f t="shared" si="50"/>
        <v/>
      </c>
      <c r="S285" s="309">
        <v>100</v>
      </c>
      <c r="T285" s="310" t="str">
        <f t="shared" si="51"/>
        <v/>
      </c>
      <c r="U285" s="311">
        <v>0</v>
      </c>
      <c r="V285" s="312" t="str">
        <f t="shared" si="52"/>
        <v/>
      </c>
      <c r="W285" s="313" t="s">
        <v>125</v>
      </c>
      <c r="X285" s="314" t="str">
        <f t="shared" si="53"/>
        <v/>
      </c>
      <c r="Y285" s="313" t="s">
        <v>56</v>
      </c>
      <c r="Z285" s="314" t="str">
        <f>IF(SUM($E285:$N285)&gt;0,$X285*(VLOOKUP($Y285,'Lookup Tables'!$K$4:$L$7,2,FALSE)),"")</f>
        <v/>
      </c>
      <c r="AA285" s="309">
        <v>100</v>
      </c>
      <c r="AB285" s="314" t="str">
        <f t="shared" si="54"/>
        <v/>
      </c>
      <c r="AC285" s="309" t="s">
        <v>62</v>
      </c>
      <c r="AD285" s="314" t="str">
        <f t="shared" si="55"/>
        <v/>
      </c>
      <c r="AE285" s="309" t="s">
        <v>56</v>
      </c>
      <c r="AF285" s="314" t="str">
        <f t="shared" si="56"/>
        <v/>
      </c>
      <c r="AG285" s="315" t="str">
        <f t="shared" si="59"/>
        <v/>
      </c>
      <c r="AH285" s="316" t="s">
        <v>68</v>
      </c>
      <c r="AI285" s="317" t="str">
        <f t="shared" si="57"/>
        <v/>
      </c>
    </row>
    <row r="286" spans="1:35" ht="17.25" customHeight="1" x14ac:dyDescent="0.3">
      <c r="A286" s="24"/>
      <c r="B286" s="302">
        <v>274</v>
      </c>
      <c r="C286" s="303"/>
      <c r="D286" s="303"/>
      <c r="E286" s="304"/>
      <c r="F286" s="304"/>
      <c r="G286" s="304"/>
      <c r="H286" s="304"/>
      <c r="I286" s="304"/>
      <c r="J286" s="304"/>
      <c r="K286" s="304"/>
      <c r="L286" s="304"/>
      <c r="M286" s="304"/>
      <c r="N286" s="304"/>
      <c r="O286" s="305" t="str">
        <f t="shared" si="58"/>
        <v/>
      </c>
      <c r="P286" s="306" t="str">
        <f t="shared" si="48"/>
        <v/>
      </c>
      <c r="Q286" s="307">
        <f t="shared" si="49"/>
        <v>100</v>
      </c>
      <c r="R286" s="308" t="str">
        <f t="shared" si="50"/>
        <v/>
      </c>
      <c r="S286" s="309">
        <v>100</v>
      </c>
      <c r="T286" s="310" t="str">
        <f t="shared" si="51"/>
        <v/>
      </c>
      <c r="U286" s="311">
        <v>0</v>
      </c>
      <c r="V286" s="312" t="str">
        <f t="shared" si="52"/>
        <v/>
      </c>
      <c r="W286" s="313" t="s">
        <v>125</v>
      </c>
      <c r="X286" s="314" t="str">
        <f t="shared" si="53"/>
        <v/>
      </c>
      <c r="Y286" s="313" t="s">
        <v>56</v>
      </c>
      <c r="Z286" s="314" t="str">
        <f>IF(SUM($E286:$N286)&gt;0,$X286*(VLOOKUP($Y286,'Lookup Tables'!$K$4:$L$7,2,FALSE)),"")</f>
        <v/>
      </c>
      <c r="AA286" s="309">
        <v>100</v>
      </c>
      <c r="AB286" s="314" t="str">
        <f t="shared" si="54"/>
        <v/>
      </c>
      <c r="AC286" s="309" t="s">
        <v>62</v>
      </c>
      <c r="AD286" s="314" t="str">
        <f t="shared" si="55"/>
        <v/>
      </c>
      <c r="AE286" s="309" t="s">
        <v>56</v>
      </c>
      <c r="AF286" s="314" t="str">
        <f t="shared" si="56"/>
        <v/>
      </c>
      <c r="AG286" s="315" t="str">
        <f t="shared" si="59"/>
        <v/>
      </c>
      <c r="AH286" s="316" t="s">
        <v>68</v>
      </c>
      <c r="AI286" s="317" t="str">
        <f t="shared" si="57"/>
        <v/>
      </c>
    </row>
    <row r="287" spans="1:35" ht="17.25" customHeight="1" x14ac:dyDescent="0.3">
      <c r="A287" s="24"/>
      <c r="B287" s="302">
        <v>275</v>
      </c>
      <c r="C287" s="303"/>
      <c r="D287" s="303"/>
      <c r="E287" s="304"/>
      <c r="F287" s="304"/>
      <c r="G287" s="304"/>
      <c r="H287" s="304"/>
      <c r="I287" s="304"/>
      <c r="J287" s="304"/>
      <c r="K287" s="304"/>
      <c r="L287" s="304"/>
      <c r="M287" s="304"/>
      <c r="N287" s="304"/>
      <c r="O287" s="305" t="str">
        <f t="shared" si="58"/>
        <v/>
      </c>
      <c r="P287" s="306" t="str">
        <f t="shared" si="48"/>
        <v/>
      </c>
      <c r="Q287" s="307">
        <f t="shared" si="49"/>
        <v>100</v>
      </c>
      <c r="R287" s="308" t="str">
        <f t="shared" si="50"/>
        <v/>
      </c>
      <c r="S287" s="309">
        <v>100</v>
      </c>
      <c r="T287" s="310" t="str">
        <f t="shared" si="51"/>
        <v/>
      </c>
      <c r="U287" s="311">
        <v>0</v>
      </c>
      <c r="V287" s="312" t="str">
        <f t="shared" si="52"/>
        <v/>
      </c>
      <c r="W287" s="313" t="s">
        <v>125</v>
      </c>
      <c r="X287" s="314" t="str">
        <f t="shared" si="53"/>
        <v/>
      </c>
      <c r="Y287" s="313" t="s">
        <v>56</v>
      </c>
      <c r="Z287" s="314" t="str">
        <f>IF(SUM($E287:$N287)&gt;0,$X287*(VLOOKUP($Y287,'Lookup Tables'!$K$4:$L$7,2,FALSE)),"")</f>
        <v/>
      </c>
      <c r="AA287" s="309">
        <v>100</v>
      </c>
      <c r="AB287" s="314" t="str">
        <f t="shared" si="54"/>
        <v/>
      </c>
      <c r="AC287" s="309" t="s">
        <v>62</v>
      </c>
      <c r="AD287" s="314" t="str">
        <f t="shared" si="55"/>
        <v/>
      </c>
      <c r="AE287" s="309" t="s">
        <v>56</v>
      </c>
      <c r="AF287" s="314" t="str">
        <f t="shared" si="56"/>
        <v/>
      </c>
      <c r="AG287" s="315" t="str">
        <f t="shared" si="59"/>
        <v/>
      </c>
      <c r="AH287" s="316" t="s">
        <v>68</v>
      </c>
      <c r="AI287" s="317" t="str">
        <f t="shared" si="57"/>
        <v/>
      </c>
    </row>
    <row r="288" spans="1:35" ht="17.25" customHeight="1" x14ac:dyDescent="0.3">
      <c r="A288" s="24"/>
      <c r="B288" s="302">
        <v>276</v>
      </c>
      <c r="C288" s="303"/>
      <c r="D288" s="303"/>
      <c r="E288" s="304"/>
      <c r="F288" s="304"/>
      <c r="G288" s="304"/>
      <c r="H288" s="304"/>
      <c r="I288" s="304"/>
      <c r="J288" s="304"/>
      <c r="K288" s="304"/>
      <c r="L288" s="304"/>
      <c r="M288" s="304"/>
      <c r="N288" s="304"/>
      <c r="O288" s="305" t="str">
        <f t="shared" si="58"/>
        <v/>
      </c>
      <c r="P288" s="306" t="str">
        <f t="shared" si="48"/>
        <v/>
      </c>
      <c r="Q288" s="307">
        <f t="shared" si="49"/>
        <v>100</v>
      </c>
      <c r="R288" s="308" t="str">
        <f t="shared" si="50"/>
        <v/>
      </c>
      <c r="S288" s="309">
        <v>100</v>
      </c>
      <c r="T288" s="310" t="str">
        <f t="shared" si="51"/>
        <v/>
      </c>
      <c r="U288" s="311">
        <v>0</v>
      </c>
      <c r="V288" s="312" t="str">
        <f t="shared" si="52"/>
        <v/>
      </c>
      <c r="W288" s="313" t="s">
        <v>125</v>
      </c>
      <c r="X288" s="314" t="str">
        <f t="shared" si="53"/>
        <v/>
      </c>
      <c r="Y288" s="313" t="s">
        <v>56</v>
      </c>
      <c r="Z288" s="314" t="str">
        <f>IF(SUM($E288:$N288)&gt;0,$X288*(VLOOKUP($Y288,'Lookup Tables'!$K$4:$L$7,2,FALSE)),"")</f>
        <v/>
      </c>
      <c r="AA288" s="309">
        <v>100</v>
      </c>
      <c r="AB288" s="314" t="str">
        <f t="shared" si="54"/>
        <v/>
      </c>
      <c r="AC288" s="309" t="s">
        <v>62</v>
      </c>
      <c r="AD288" s="314" t="str">
        <f t="shared" si="55"/>
        <v/>
      </c>
      <c r="AE288" s="309" t="s">
        <v>56</v>
      </c>
      <c r="AF288" s="314" t="str">
        <f t="shared" si="56"/>
        <v/>
      </c>
      <c r="AG288" s="315" t="str">
        <f t="shared" si="59"/>
        <v/>
      </c>
      <c r="AH288" s="316" t="s">
        <v>68</v>
      </c>
      <c r="AI288" s="317" t="str">
        <f t="shared" si="57"/>
        <v/>
      </c>
    </row>
    <row r="289" spans="1:35" ht="17.25" customHeight="1" x14ac:dyDescent="0.3">
      <c r="A289" s="24"/>
      <c r="B289" s="302">
        <v>277</v>
      </c>
      <c r="C289" s="303"/>
      <c r="D289" s="303"/>
      <c r="E289" s="304"/>
      <c r="F289" s="304"/>
      <c r="G289" s="304"/>
      <c r="H289" s="304"/>
      <c r="I289" s="304"/>
      <c r="J289" s="304"/>
      <c r="K289" s="304"/>
      <c r="L289" s="304"/>
      <c r="M289" s="304"/>
      <c r="N289" s="304"/>
      <c r="O289" s="305" t="str">
        <f t="shared" si="58"/>
        <v/>
      </c>
      <c r="P289" s="306" t="str">
        <f t="shared" si="48"/>
        <v/>
      </c>
      <c r="Q289" s="307">
        <f t="shared" si="49"/>
        <v>100</v>
      </c>
      <c r="R289" s="308" t="str">
        <f t="shared" si="50"/>
        <v/>
      </c>
      <c r="S289" s="309">
        <v>100</v>
      </c>
      <c r="T289" s="310" t="str">
        <f t="shared" si="51"/>
        <v/>
      </c>
      <c r="U289" s="311">
        <v>0</v>
      </c>
      <c r="V289" s="312" t="str">
        <f t="shared" si="52"/>
        <v/>
      </c>
      <c r="W289" s="313" t="s">
        <v>125</v>
      </c>
      <c r="X289" s="314" t="str">
        <f t="shared" si="53"/>
        <v/>
      </c>
      <c r="Y289" s="313" t="s">
        <v>56</v>
      </c>
      <c r="Z289" s="314" t="str">
        <f>IF(SUM($E289:$N289)&gt;0,$X289*(VLOOKUP($Y289,'Lookup Tables'!$K$4:$L$7,2,FALSE)),"")</f>
        <v/>
      </c>
      <c r="AA289" s="309">
        <v>100</v>
      </c>
      <c r="AB289" s="314" t="str">
        <f t="shared" si="54"/>
        <v/>
      </c>
      <c r="AC289" s="309" t="s">
        <v>62</v>
      </c>
      <c r="AD289" s="314" t="str">
        <f t="shared" si="55"/>
        <v/>
      </c>
      <c r="AE289" s="309" t="s">
        <v>56</v>
      </c>
      <c r="AF289" s="314" t="str">
        <f t="shared" si="56"/>
        <v/>
      </c>
      <c r="AG289" s="315" t="str">
        <f t="shared" si="59"/>
        <v/>
      </c>
      <c r="AH289" s="316" t="s">
        <v>68</v>
      </c>
      <c r="AI289" s="317" t="str">
        <f t="shared" si="57"/>
        <v/>
      </c>
    </row>
    <row r="290" spans="1:35" ht="17.25" customHeight="1" x14ac:dyDescent="0.3">
      <c r="A290" s="24"/>
      <c r="B290" s="302">
        <v>278</v>
      </c>
      <c r="C290" s="303"/>
      <c r="D290" s="303"/>
      <c r="E290" s="304"/>
      <c r="F290" s="304"/>
      <c r="G290" s="304"/>
      <c r="H290" s="304"/>
      <c r="I290" s="304"/>
      <c r="J290" s="304"/>
      <c r="K290" s="304"/>
      <c r="L290" s="304"/>
      <c r="M290" s="304"/>
      <c r="N290" s="304"/>
      <c r="O290" s="305" t="str">
        <f t="shared" si="58"/>
        <v/>
      </c>
      <c r="P290" s="306" t="str">
        <f t="shared" si="48"/>
        <v/>
      </c>
      <c r="Q290" s="307">
        <f t="shared" si="49"/>
        <v>100</v>
      </c>
      <c r="R290" s="308" t="str">
        <f t="shared" si="50"/>
        <v/>
      </c>
      <c r="S290" s="309">
        <v>100</v>
      </c>
      <c r="T290" s="310" t="str">
        <f t="shared" si="51"/>
        <v/>
      </c>
      <c r="U290" s="311">
        <v>0</v>
      </c>
      <c r="V290" s="312" t="str">
        <f t="shared" si="52"/>
        <v/>
      </c>
      <c r="W290" s="313" t="s">
        <v>125</v>
      </c>
      <c r="X290" s="314" t="str">
        <f t="shared" si="53"/>
        <v/>
      </c>
      <c r="Y290" s="313" t="s">
        <v>56</v>
      </c>
      <c r="Z290" s="314" t="str">
        <f>IF(SUM($E290:$N290)&gt;0,$X290*(VLOOKUP($Y290,'Lookup Tables'!$K$4:$L$7,2,FALSE)),"")</f>
        <v/>
      </c>
      <c r="AA290" s="309">
        <v>100</v>
      </c>
      <c r="AB290" s="314" t="str">
        <f t="shared" si="54"/>
        <v/>
      </c>
      <c r="AC290" s="309" t="s">
        <v>62</v>
      </c>
      <c r="AD290" s="314" t="str">
        <f t="shared" si="55"/>
        <v/>
      </c>
      <c r="AE290" s="309" t="s">
        <v>56</v>
      </c>
      <c r="AF290" s="314" t="str">
        <f t="shared" si="56"/>
        <v/>
      </c>
      <c r="AG290" s="315" t="str">
        <f t="shared" si="59"/>
        <v/>
      </c>
      <c r="AH290" s="316" t="s">
        <v>68</v>
      </c>
      <c r="AI290" s="317" t="str">
        <f t="shared" si="57"/>
        <v/>
      </c>
    </row>
    <row r="291" spans="1:35" ht="17.25" customHeight="1" x14ac:dyDescent="0.3">
      <c r="A291" s="24"/>
      <c r="B291" s="302">
        <v>279</v>
      </c>
      <c r="C291" s="303"/>
      <c r="D291" s="303"/>
      <c r="E291" s="304"/>
      <c r="F291" s="304"/>
      <c r="G291" s="304"/>
      <c r="H291" s="304"/>
      <c r="I291" s="304"/>
      <c r="J291" s="304"/>
      <c r="K291" s="304"/>
      <c r="L291" s="304"/>
      <c r="M291" s="304"/>
      <c r="N291" s="304"/>
      <c r="O291" s="305" t="str">
        <f t="shared" si="58"/>
        <v/>
      </c>
      <c r="P291" s="306" t="str">
        <f t="shared" si="48"/>
        <v/>
      </c>
      <c r="Q291" s="307">
        <f t="shared" si="49"/>
        <v>100</v>
      </c>
      <c r="R291" s="308" t="str">
        <f t="shared" si="50"/>
        <v/>
      </c>
      <c r="S291" s="309">
        <v>100</v>
      </c>
      <c r="T291" s="310" t="str">
        <f t="shared" si="51"/>
        <v/>
      </c>
      <c r="U291" s="311">
        <v>0</v>
      </c>
      <c r="V291" s="312" t="str">
        <f t="shared" si="52"/>
        <v/>
      </c>
      <c r="W291" s="313" t="s">
        <v>125</v>
      </c>
      <c r="X291" s="314" t="str">
        <f t="shared" si="53"/>
        <v/>
      </c>
      <c r="Y291" s="313" t="s">
        <v>56</v>
      </c>
      <c r="Z291" s="314" t="str">
        <f>IF(SUM($E291:$N291)&gt;0,$X291*(VLOOKUP($Y291,'Lookup Tables'!$K$4:$L$7,2,FALSE)),"")</f>
        <v/>
      </c>
      <c r="AA291" s="309">
        <v>100</v>
      </c>
      <c r="AB291" s="314" t="str">
        <f t="shared" si="54"/>
        <v/>
      </c>
      <c r="AC291" s="309" t="s">
        <v>62</v>
      </c>
      <c r="AD291" s="314" t="str">
        <f t="shared" si="55"/>
        <v/>
      </c>
      <c r="AE291" s="309" t="s">
        <v>56</v>
      </c>
      <c r="AF291" s="314" t="str">
        <f t="shared" si="56"/>
        <v/>
      </c>
      <c r="AG291" s="315" t="str">
        <f t="shared" si="59"/>
        <v/>
      </c>
      <c r="AH291" s="316" t="s">
        <v>68</v>
      </c>
      <c r="AI291" s="317" t="str">
        <f t="shared" si="57"/>
        <v/>
      </c>
    </row>
    <row r="292" spans="1:35" ht="17.25" customHeight="1" x14ac:dyDescent="0.3">
      <c r="A292" s="24"/>
      <c r="B292" s="302">
        <v>280</v>
      </c>
      <c r="C292" s="303"/>
      <c r="D292" s="303"/>
      <c r="E292" s="304"/>
      <c r="F292" s="304"/>
      <c r="G292" s="304"/>
      <c r="H292" s="304"/>
      <c r="I292" s="304"/>
      <c r="J292" s="304"/>
      <c r="K292" s="304"/>
      <c r="L292" s="304"/>
      <c r="M292" s="304"/>
      <c r="N292" s="304"/>
      <c r="O292" s="305" t="str">
        <f t="shared" si="58"/>
        <v/>
      </c>
      <c r="P292" s="306" t="str">
        <f t="shared" si="48"/>
        <v/>
      </c>
      <c r="Q292" s="307">
        <f t="shared" si="49"/>
        <v>100</v>
      </c>
      <c r="R292" s="308" t="str">
        <f t="shared" si="50"/>
        <v/>
      </c>
      <c r="S292" s="309">
        <v>100</v>
      </c>
      <c r="T292" s="310" t="str">
        <f t="shared" si="51"/>
        <v/>
      </c>
      <c r="U292" s="311">
        <v>0</v>
      </c>
      <c r="V292" s="312" t="str">
        <f t="shared" si="52"/>
        <v/>
      </c>
      <c r="W292" s="313" t="s">
        <v>125</v>
      </c>
      <c r="X292" s="314" t="str">
        <f t="shared" si="53"/>
        <v/>
      </c>
      <c r="Y292" s="313" t="s">
        <v>56</v>
      </c>
      <c r="Z292" s="314" t="str">
        <f>IF(SUM($E292:$N292)&gt;0,$X292*(VLOOKUP($Y292,'Lookup Tables'!$K$4:$L$7,2,FALSE)),"")</f>
        <v/>
      </c>
      <c r="AA292" s="309">
        <v>100</v>
      </c>
      <c r="AB292" s="314" t="str">
        <f t="shared" si="54"/>
        <v/>
      </c>
      <c r="AC292" s="309" t="s">
        <v>62</v>
      </c>
      <c r="AD292" s="314" t="str">
        <f t="shared" si="55"/>
        <v/>
      </c>
      <c r="AE292" s="309" t="s">
        <v>56</v>
      </c>
      <c r="AF292" s="314" t="str">
        <f t="shared" si="56"/>
        <v/>
      </c>
      <c r="AG292" s="315" t="str">
        <f t="shared" si="59"/>
        <v/>
      </c>
      <c r="AH292" s="316" t="s">
        <v>68</v>
      </c>
      <c r="AI292" s="317" t="str">
        <f t="shared" si="57"/>
        <v/>
      </c>
    </row>
    <row r="293" spans="1:35" ht="17.25" customHeight="1" x14ac:dyDescent="0.3">
      <c r="A293" s="24"/>
      <c r="B293" s="302">
        <v>281</v>
      </c>
      <c r="C293" s="303"/>
      <c r="D293" s="303"/>
      <c r="E293" s="304"/>
      <c r="F293" s="304"/>
      <c r="G293" s="304"/>
      <c r="H293" s="304"/>
      <c r="I293" s="304"/>
      <c r="J293" s="304"/>
      <c r="K293" s="304"/>
      <c r="L293" s="304"/>
      <c r="M293" s="304"/>
      <c r="N293" s="304"/>
      <c r="O293" s="305" t="str">
        <f t="shared" si="58"/>
        <v/>
      </c>
      <c r="P293" s="306" t="str">
        <f t="shared" si="48"/>
        <v/>
      </c>
      <c r="Q293" s="307">
        <f t="shared" si="49"/>
        <v>100</v>
      </c>
      <c r="R293" s="308" t="str">
        <f t="shared" si="50"/>
        <v/>
      </c>
      <c r="S293" s="309">
        <v>100</v>
      </c>
      <c r="T293" s="310" t="str">
        <f t="shared" si="51"/>
        <v/>
      </c>
      <c r="U293" s="311">
        <v>0</v>
      </c>
      <c r="V293" s="312" t="str">
        <f t="shared" si="52"/>
        <v/>
      </c>
      <c r="W293" s="313" t="s">
        <v>125</v>
      </c>
      <c r="X293" s="314" t="str">
        <f t="shared" si="53"/>
        <v/>
      </c>
      <c r="Y293" s="313" t="s">
        <v>56</v>
      </c>
      <c r="Z293" s="314" t="str">
        <f>IF(SUM($E293:$N293)&gt;0,$X293*(VLOOKUP($Y293,'Lookup Tables'!$K$4:$L$7,2,FALSE)),"")</f>
        <v/>
      </c>
      <c r="AA293" s="309">
        <v>100</v>
      </c>
      <c r="AB293" s="314" t="str">
        <f t="shared" si="54"/>
        <v/>
      </c>
      <c r="AC293" s="309" t="s">
        <v>62</v>
      </c>
      <c r="AD293" s="314" t="str">
        <f t="shared" si="55"/>
        <v/>
      </c>
      <c r="AE293" s="309" t="s">
        <v>56</v>
      </c>
      <c r="AF293" s="314" t="str">
        <f t="shared" si="56"/>
        <v/>
      </c>
      <c r="AG293" s="315" t="str">
        <f t="shared" si="59"/>
        <v/>
      </c>
      <c r="AH293" s="316" t="s">
        <v>68</v>
      </c>
      <c r="AI293" s="317" t="str">
        <f t="shared" si="57"/>
        <v/>
      </c>
    </row>
    <row r="294" spans="1:35" ht="17.25" customHeight="1" x14ac:dyDescent="0.3">
      <c r="A294" s="24"/>
      <c r="B294" s="302">
        <v>282</v>
      </c>
      <c r="C294" s="303"/>
      <c r="D294" s="303"/>
      <c r="E294" s="304"/>
      <c r="F294" s="304"/>
      <c r="G294" s="304"/>
      <c r="H294" s="304"/>
      <c r="I294" s="304"/>
      <c r="J294" s="304"/>
      <c r="K294" s="304"/>
      <c r="L294" s="304"/>
      <c r="M294" s="304"/>
      <c r="N294" s="304"/>
      <c r="O294" s="305" t="str">
        <f t="shared" si="58"/>
        <v/>
      </c>
      <c r="P294" s="306" t="str">
        <f t="shared" si="48"/>
        <v/>
      </c>
      <c r="Q294" s="307">
        <f t="shared" si="49"/>
        <v>100</v>
      </c>
      <c r="R294" s="308" t="str">
        <f t="shared" si="50"/>
        <v/>
      </c>
      <c r="S294" s="309">
        <v>100</v>
      </c>
      <c r="T294" s="310" t="str">
        <f t="shared" si="51"/>
        <v/>
      </c>
      <c r="U294" s="311">
        <v>0</v>
      </c>
      <c r="V294" s="312" t="str">
        <f t="shared" si="52"/>
        <v/>
      </c>
      <c r="W294" s="313" t="s">
        <v>125</v>
      </c>
      <c r="X294" s="314" t="str">
        <f t="shared" si="53"/>
        <v/>
      </c>
      <c r="Y294" s="313" t="s">
        <v>56</v>
      </c>
      <c r="Z294" s="314" t="str">
        <f>IF(SUM($E294:$N294)&gt;0,$X294*(VLOOKUP($Y294,'Lookup Tables'!$K$4:$L$7,2,FALSE)),"")</f>
        <v/>
      </c>
      <c r="AA294" s="309">
        <v>100</v>
      </c>
      <c r="AB294" s="314" t="str">
        <f t="shared" si="54"/>
        <v/>
      </c>
      <c r="AC294" s="309" t="s">
        <v>62</v>
      </c>
      <c r="AD294" s="314" t="str">
        <f t="shared" si="55"/>
        <v/>
      </c>
      <c r="AE294" s="309" t="s">
        <v>56</v>
      </c>
      <c r="AF294" s="314" t="str">
        <f t="shared" si="56"/>
        <v/>
      </c>
      <c r="AG294" s="315" t="str">
        <f t="shared" si="59"/>
        <v/>
      </c>
      <c r="AH294" s="316" t="s">
        <v>68</v>
      </c>
      <c r="AI294" s="317" t="str">
        <f t="shared" si="57"/>
        <v/>
      </c>
    </row>
    <row r="295" spans="1:35" ht="17.25" customHeight="1" x14ac:dyDescent="0.3">
      <c r="A295" s="24"/>
      <c r="B295" s="302">
        <v>283</v>
      </c>
      <c r="C295" s="303"/>
      <c r="D295" s="303"/>
      <c r="E295" s="304"/>
      <c r="F295" s="304"/>
      <c r="G295" s="304"/>
      <c r="H295" s="304"/>
      <c r="I295" s="304"/>
      <c r="J295" s="304"/>
      <c r="K295" s="304"/>
      <c r="L295" s="304"/>
      <c r="M295" s="304"/>
      <c r="N295" s="304"/>
      <c r="O295" s="305" t="str">
        <f t="shared" si="58"/>
        <v/>
      </c>
      <c r="P295" s="306" t="str">
        <f t="shared" si="48"/>
        <v/>
      </c>
      <c r="Q295" s="307">
        <f t="shared" si="49"/>
        <v>100</v>
      </c>
      <c r="R295" s="308" t="str">
        <f t="shared" si="50"/>
        <v/>
      </c>
      <c r="S295" s="309">
        <v>100</v>
      </c>
      <c r="T295" s="310" t="str">
        <f t="shared" si="51"/>
        <v/>
      </c>
      <c r="U295" s="311">
        <v>0</v>
      </c>
      <c r="V295" s="312" t="str">
        <f t="shared" si="52"/>
        <v/>
      </c>
      <c r="W295" s="313" t="s">
        <v>125</v>
      </c>
      <c r="X295" s="314" t="str">
        <f t="shared" si="53"/>
        <v/>
      </c>
      <c r="Y295" s="313" t="s">
        <v>56</v>
      </c>
      <c r="Z295" s="314" t="str">
        <f>IF(SUM($E295:$N295)&gt;0,$X295*(VLOOKUP($Y295,'Lookup Tables'!$K$4:$L$7,2,FALSE)),"")</f>
        <v/>
      </c>
      <c r="AA295" s="309">
        <v>100</v>
      </c>
      <c r="AB295" s="314" t="str">
        <f t="shared" si="54"/>
        <v/>
      </c>
      <c r="AC295" s="309" t="s">
        <v>62</v>
      </c>
      <c r="AD295" s="314" t="str">
        <f t="shared" si="55"/>
        <v/>
      </c>
      <c r="AE295" s="309" t="s">
        <v>56</v>
      </c>
      <c r="AF295" s="314" t="str">
        <f t="shared" si="56"/>
        <v/>
      </c>
      <c r="AG295" s="315" t="str">
        <f t="shared" si="59"/>
        <v/>
      </c>
      <c r="AH295" s="316" t="s">
        <v>68</v>
      </c>
      <c r="AI295" s="317" t="str">
        <f t="shared" si="57"/>
        <v/>
      </c>
    </row>
    <row r="296" spans="1:35" ht="17.25" customHeight="1" x14ac:dyDescent="0.3">
      <c r="A296" s="24"/>
      <c r="B296" s="302">
        <v>284</v>
      </c>
      <c r="C296" s="303"/>
      <c r="D296" s="303"/>
      <c r="E296" s="304"/>
      <c r="F296" s="304"/>
      <c r="G296" s="304"/>
      <c r="H296" s="304"/>
      <c r="I296" s="304"/>
      <c r="J296" s="304"/>
      <c r="K296" s="304"/>
      <c r="L296" s="304"/>
      <c r="M296" s="304"/>
      <c r="N296" s="304"/>
      <c r="O296" s="305" t="str">
        <f t="shared" si="58"/>
        <v/>
      </c>
      <c r="P296" s="306" t="str">
        <f t="shared" si="48"/>
        <v/>
      </c>
      <c r="Q296" s="307">
        <f t="shared" si="49"/>
        <v>100</v>
      </c>
      <c r="R296" s="308" t="str">
        <f t="shared" si="50"/>
        <v/>
      </c>
      <c r="S296" s="309">
        <v>100</v>
      </c>
      <c r="T296" s="310" t="str">
        <f t="shared" si="51"/>
        <v/>
      </c>
      <c r="U296" s="311">
        <v>0</v>
      </c>
      <c r="V296" s="312" t="str">
        <f t="shared" si="52"/>
        <v/>
      </c>
      <c r="W296" s="313" t="s">
        <v>125</v>
      </c>
      <c r="X296" s="314" t="str">
        <f t="shared" si="53"/>
        <v/>
      </c>
      <c r="Y296" s="313" t="s">
        <v>56</v>
      </c>
      <c r="Z296" s="314" t="str">
        <f>IF(SUM($E296:$N296)&gt;0,$X296*(VLOOKUP($Y296,'Lookup Tables'!$K$4:$L$7,2,FALSE)),"")</f>
        <v/>
      </c>
      <c r="AA296" s="309">
        <v>100</v>
      </c>
      <c r="AB296" s="314" t="str">
        <f t="shared" si="54"/>
        <v/>
      </c>
      <c r="AC296" s="309" t="s">
        <v>62</v>
      </c>
      <c r="AD296" s="314" t="str">
        <f t="shared" si="55"/>
        <v/>
      </c>
      <c r="AE296" s="309" t="s">
        <v>56</v>
      </c>
      <c r="AF296" s="314" t="str">
        <f t="shared" si="56"/>
        <v/>
      </c>
      <c r="AG296" s="315" t="str">
        <f t="shared" si="59"/>
        <v/>
      </c>
      <c r="AH296" s="316" t="s">
        <v>68</v>
      </c>
      <c r="AI296" s="317" t="str">
        <f t="shared" si="57"/>
        <v/>
      </c>
    </row>
    <row r="297" spans="1:35" ht="17.25" customHeight="1" x14ac:dyDescent="0.3">
      <c r="A297" s="24"/>
      <c r="B297" s="302">
        <v>285</v>
      </c>
      <c r="C297" s="303"/>
      <c r="D297" s="303"/>
      <c r="E297" s="304"/>
      <c r="F297" s="304"/>
      <c r="G297" s="304"/>
      <c r="H297" s="304"/>
      <c r="I297" s="304"/>
      <c r="J297" s="304"/>
      <c r="K297" s="304"/>
      <c r="L297" s="304"/>
      <c r="M297" s="304"/>
      <c r="N297" s="304"/>
      <c r="O297" s="305" t="str">
        <f t="shared" si="58"/>
        <v/>
      </c>
      <c r="P297" s="306" t="str">
        <f t="shared" si="48"/>
        <v/>
      </c>
      <c r="Q297" s="307">
        <f t="shared" si="49"/>
        <v>100</v>
      </c>
      <c r="R297" s="308" t="str">
        <f t="shared" si="50"/>
        <v/>
      </c>
      <c r="S297" s="309">
        <v>100</v>
      </c>
      <c r="T297" s="310" t="str">
        <f t="shared" si="51"/>
        <v/>
      </c>
      <c r="U297" s="311">
        <v>0</v>
      </c>
      <c r="V297" s="312" t="str">
        <f t="shared" si="52"/>
        <v/>
      </c>
      <c r="W297" s="313" t="s">
        <v>125</v>
      </c>
      <c r="X297" s="314" t="str">
        <f t="shared" si="53"/>
        <v/>
      </c>
      <c r="Y297" s="313" t="s">
        <v>56</v>
      </c>
      <c r="Z297" s="314" t="str">
        <f>IF(SUM($E297:$N297)&gt;0,$X297*(VLOOKUP($Y297,'Lookup Tables'!$K$4:$L$7,2,FALSE)),"")</f>
        <v/>
      </c>
      <c r="AA297" s="309">
        <v>100</v>
      </c>
      <c r="AB297" s="314" t="str">
        <f t="shared" si="54"/>
        <v/>
      </c>
      <c r="AC297" s="309" t="s">
        <v>62</v>
      </c>
      <c r="AD297" s="314" t="str">
        <f t="shared" si="55"/>
        <v/>
      </c>
      <c r="AE297" s="309" t="s">
        <v>56</v>
      </c>
      <c r="AF297" s="314" t="str">
        <f t="shared" si="56"/>
        <v/>
      </c>
      <c r="AG297" s="315" t="str">
        <f t="shared" si="59"/>
        <v/>
      </c>
      <c r="AH297" s="316" t="s">
        <v>68</v>
      </c>
      <c r="AI297" s="317" t="str">
        <f t="shared" si="57"/>
        <v/>
      </c>
    </row>
    <row r="298" spans="1:35" ht="17.25" customHeight="1" x14ac:dyDescent="0.3">
      <c r="A298" s="24"/>
      <c r="B298" s="302">
        <v>286</v>
      </c>
      <c r="C298" s="303"/>
      <c r="D298" s="303"/>
      <c r="E298" s="304"/>
      <c r="F298" s="304"/>
      <c r="G298" s="304"/>
      <c r="H298" s="304"/>
      <c r="I298" s="304"/>
      <c r="J298" s="304"/>
      <c r="K298" s="304"/>
      <c r="L298" s="304"/>
      <c r="M298" s="304"/>
      <c r="N298" s="304"/>
      <c r="O298" s="305" t="str">
        <f t="shared" si="58"/>
        <v/>
      </c>
      <c r="P298" s="306" t="str">
        <f t="shared" si="48"/>
        <v/>
      </c>
      <c r="Q298" s="307">
        <f t="shared" si="49"/>
        <v>100</v>
      </c>
      <c r="R298" s="308" t="str">
        <f t="shared" si="50"/>
        <v/>
      </c>
      <c r="S298" s="309">
        <v>100</v>
      </c>
      <c r="T298" s="310" t="str">
        <f t="shared" si="51"/>
        <v/>
      </c>
      <c r="U298" s="311">
        <v>0</v>
      </c>
      <c r="V298" s="312" t="str">
        <f t="shared" si="52"/>
        <v/>
      </c>
      <c r="W298" s="313" t="s">
        <v>125</v>
      </c>
      <c r="X298" s="314" t="str">
        <f t="shared" si="53"/>
        <v/>
      </c>
      <c r="Y298" s="313" t="s">
        <v>56</v>
      </c>
      <c r="Z298" s="314" t="str">
        <f>IF(SUM($E298:$N298)&gt;0,$X298*(VLOOKUP($Y298,'Lookup Tables'!$K$4:$L$7,2,FALSE)),"")</f>
        <v/>
      </c>
      <c r="AA298" s="309">
        <v>100</v>
      </c>
      <c r="AB298" s="314" t="str">
        <f t="shared" si="54"/>
        <v/>
      </c>
      <c r="AC298" s="309" t="s">
        <v>62</v>
      </c>
      <c r="AD298" s="314" t="str">
        <f t="shared" si="55"/>
        <v/>
      </c>
      <c r="AE298" s="309" t="s">
        <v>56</v>
      </c>
      <c r="AF298" s="314" t="str">
        <f t="shared" si="56"/>
        <v/>
      </c>
      <c r="AG298" s="315" t="str">
        <f t="shared" si="59"/>
        <v/>
      </c>
      <c r="AH298" s="316" t="s">
        <v>68</v>
      </c>
      <c r="AI298" s="317" t="str">
        <f t="shared" si="57"/>
        <v/>
      </c>
    </row>
    <row r="299" spans="1:35" ht="17.25" customHeight="1" x14ac:dyDescent="0.3">
      <c r="A299" s="24"/>
      <c r="B299" s="302">
        <v>287</v>
      </c>
      <c r="C299" s="303"/>
      <c r="D299" s="303"/>
      <c r="E299" s="304"/>
      <c r="F299" s="304"/>
      <c r="G299" s="304"/>
      <c r="H299" s="304"/>
      <c r="I299" s="304"/>
      <c r="J299" s="304"/>
      <c r="K299" s="304"/>
      <c r="L299" s="304"/>
      <c r="M299" s="304"/>
      <c r="N299" s="304"/>
      <c r="O299" s="305" t="str">
        <f t="shared" si="58"/>
        <v/>
      </c>
      <c r="P299" s="306" t="str">
        <f t="shared" si="48"/>
        <v/>
      </c>
      <c r="Q299" s="307">
        <f t="shared" si="49"/>
        <v>100</v>
      </c>
      <c r="R299" s="308" t="str">
        <f t="shared" si="50"/>
        <v/>
      </c>
      <c r="S299" s="309">
        <v>100</v>
      </c>
      <c r="T299" s="310" t="str">
        <f t="shared" si="51"/>
        <v/>
      </c>
      <c r="U299" s="311">
        <v>0</v>
      </c>
      <c r="V299" s="312" t="str">
        <f t="shared" si="52"/>
        <v/>
      </c>
      <c r="W299" s="313" t="s">
        <v>125</v>
      </c>
      <c r="X299" s="314" t="str">
        <f t="shared" si="53"/>
        <v/>
      </c>
      <c r="Y299" s="313" t="s">
        <v>56</v>
      </c>
      <c r="Z299" s="314" t="str">
        <f>IF(SUM($E299:$N299)&gt;0,$X299*(VLOOKUP($Y299,'Lookup Tables'!$K$4:$L$7,2,FALSE)),"")</f>
        <v/>
      </c>
      <c r="AA299" s="309">
        <v>100</v>
      </c>
      <c r="AB299" s="314" t="str">
        <f t="shared" si="54"/>
        <v/>
      </c>
      <c r="AC299" s="309" t="s">
        <v>62</v>
      </c>
      <c r="AD299" s="314" t="str">
        <f t="shared" si="55"/>
        <v/>
      </c>
      <c r="AE299" s="309" t="s">
        <v>56</v>
      </c>
      <c r="AF299" s="314" t="str">
        <f t="shared" si="56"/>
        <v/>
      </c>
      <c r="AG299" s="315" t="str">
        <f t="shared" si="59"/>
        <v/>
      </c>
      <c r="AH299" s="316" t="s">
        <v>68</v>
      </c>
      <c r="AI299" s="317" t="str">
        <f t="shared" si="57"/>
        <v/>
      </c>
    </row>
    <row r="300" spans="1:35" ht="17.25" customHeight="1" x14ac:dyDescent="0.3">
      <c r="A300" s="24"/>
      <c r="B300" s="302">
        <v>288</v>
      </c>
      <c r="C300" s="303"/>
      <c r="D300" s="303"/>
      <c r="E300" s="304"/>
      <c r="F300" s="304"/>
      <c r="G300" s="304"/>
      <c r="H300" s="304"/>
      <c r="I300" s="304"/>
      <c r="J300" s="304"/>
      <c r="K300" s="304"/>
      <c r="L300" s="304"/>
      <c r="M300" s="304"/>
      <c r="N300" s="304"/>
      <c r="O300" s="305" t="str">
        <f t="shared" si="58"/>
        <v/>
      </c>
      <c r="P300" s="306" t="str">
        <f t="shared" si="48"/>
        <v/>
      </c>
      <c r="Q300" s="307">
        <f t="shared" si="49"/>
        <v>100</v>
      </c>
      <c r="R300" s="308" t="str">
        <f t="shared" si="50"/>
        <v/>
      </c>
      <c r="S300" s="309">
        <v>100</v>
      </c>
      <c r="T300" s="310" t="str">
        <f t="shared" si="51"/>
        <v/>
      </c>
      <c r="U300" s="311">
        <v>0</v>
      </c>
      <c r="V300" s="312" t="str">
        <f t="shared" si="52"/>
        <v/>
      </c>
      <c r="W300" s="313" t="s">
        <v>125</v>
      </c>
      <c r="X300" s="314" t="str">
        <f t="shared" si="53"/>
        <v/>
      </c>
      <c r="Y300" s="313" t="s">
        <v>56</v>
      </c>
      <c r="Z300" s="314" t="str">
        <f>IF(SUM($E300:$N300)&gt;0,$X300*(VLOOKUP($Y300,'Lookup Tables'!$K$4:$L$7,2,FALSE)),"")</f>
        <v/>
      </c>
      <c r="AA300" s="309">
        <v>100</v>
      </c>
      <c r="AB300" s="314" t="str">
        <f t="shared" si="54"/>
        <v/>
      </c>
      <c r="AC300" s="309" t="s">
        <v>62</v>
      </c>
      <c r="AD300" s="314" t="str">
        <f t="shared" si="55"/>
        <v/>
      </c>
      <c r="AE300" s="309" t="s">
        <v>56</v>
      </c>
      <c r="AF300" s="314" t="str">
        <f t="shared" si="56"/>
        <v/>
      </c>
      <c r="AG300" s="315" t="str">
        <f t="shared" si="59"/>
        <v/>
      </c>
      <c r="AH300" s="316" t="s">
        <v>68</v>
      </c>
      <c r="AI300" s="317" t="str">
        <f t="shared" si="57"/>
        <v/>
      </c>
    </row>
    <row r="301" spans="1:35" ht="17.25" customHeight="1" x14ac:dyDescent="0.3">
      <c r="A301" s="24"/>
      <c r="B301" s="302">
        <v>289</v>
      </c>
      <c r="C301" s="303"/>
      <c r="D301" s="303"/>
      <c r="E301" s="304"/>
      <c r="F301" s="304"/>
      <c r="G301" s="304"/>
      <c r="H301" s="304"/>
      <c r="I301" s="304"/>
      <c r="J301" s="304"/>
      <c r="K301" s="304"/>
      <c r="L301" s="304"/>
      <c r="M301" s="304"/>
      <c r="N301" s="304"/>
      <c r="O301" s="305" t="str">
        <f t="shared" si="58"/>
        <v/>
      </c>
      <c r="P301" s="306" t="str">
        <f t="shared" si="48"/>
        <v/>
      </c>
      <c r="Q301" s="307">
        <f t="shared" si="49"/>
        <v>100</v>
      </c>
      <c r="R301" s="308" t="str">
        <f t="shared" si="50"/>
        <v/>
      </c>
      <c r="S301" s="309">
        <v>100</v>
      </c>
      <c r="T301" s="310" t="str">
        <f t="shared" si="51"/>
        <v/>
      </c>
      <c r="U301" s="311">
        <v>0</v>
      </c>
      <c r="V301" s="312" t="str">
        <f t="shared" si="52"/>
        <v/>
      </c>
      <c r="W301" s="313" t="s">
        <v>125</v>
      </c>
      <c r="X301" s="314" t="str">
        <f t="shared" si="53"/>
        <v/>
      </c>
      <c r="Y301" s="313" t="s">
        <v>56</v>
      </c>
      <c r="Z301" s="314" t="str">
        <f>IF(SUM($E301:$N301)&gt;0,$X301*(VLOOKUP($Y301,'Lookup Tables'!$K$4:$L$7,2,FALSE)),"")</f>
        <v/>
      </c>
      <c r="AA301" s="309">
        <v>100</v>
      </c>
      <c r="AB301" s="314" t="str">
        <f t="shared" si="54"/>
        <v/>
      </c>
      <c r="AC301" s="309" t="s">
        <v>62</v>
      </c>
      <c r="AD301" s="314" t="str">
        <f t="shared" si="55"/>
        <v/>
      </c>
      <c r="AE301" s="309" t="s">
        <v>56</v>
      </c>
      <c r="AF301" s="314" t="str">
        <f t="shared" si="56"/>
        <v/>
      </c>
      <c r="AG301" s="315" t="str">
        <f t="shared" si="59"/>
        <v/>
      </c>
      <c r="AH301" s="316" t="s">
        <v>68</v>
      </c>
      <c r="AI301" s="317" t="str">
        <f t="shared" si="57"/>
        <v/>
      </c>
    </row>
    <row r="302" spans="1:35" ht="17.25" customHeight="1" x14ac:dyDescent="0.3">
      <c r="A302" s="24"/>
      <c r="B302" s="302">
        <v>290</v>
      </c>
      <c r="C302" s="303"/>
      <c r="D302" s="303"/>
      <c r="E302" s="304"/>
      <c r="F302" s="304"/>
      <c r="G302" s="304"/>
      <c r="H302" s="304"/>
      <c r="I302" s="304"/>
      <c r="J302" s="304"/>
      <c r="K302" s="304"/>
      <c r="L302" s="304"/>
      <c r="M302" s="304"/>
      <c r="N302" s="304"/>
      <c r="O302" s="305" t="str">
        <f t="shared" si="58"/>
        <v/>
      </c>
      <c r="P302" s="306" t="str">
        <f t="shared" si="48"/>
        <v/>
      </c>
      <c r="Q302" s="307">
        <f t="shared" si="49"/>
        <v>100</v>
      </c>
      <c r="R302" s="308" t="str">
        <f t="shared" si="50"/>
        <v/>
      </c>
      <c r="S302" s="309">
        <v>100</v>
      </c>
      <c r="T302" s="310" t="str">
        <f t="shared" si="51"/>
        <v/>
      </c>
      <c r="U302" s="311">
        <v>0</v>
      </c>
      <c r="V302" s="312" t="str">
        <f t="shared" si="52"/>
        <v/>
      </c>
      <c r="W302" s="313" t="s">
        <v>125</v>
      </c>
      <c r="X302" s="314" t="str">
        <f t="shared" si="53"/>
        <v/>
      </c>
      <c r="Y302" s="313" t="s">
        <v>56</v>
      </c>
      <c r="Z302" s="314" t="str">
        <f>IF(SUM($E302:$N302)&gt;0,$X302*(VLOOKUP($Y302,'Lookup Tables'!$K$4:$L$7,2,FALSE)),"")</f>
        <v/>
      </c>
      <c r="AA302" s="309">
        <v>100</v>
      </c>
      <c r="AB302" s="314" t="str">
        <f t="shared" si="54"/>
        <v/>
      </c>
      <c r="AC302" s="309" t="s">
        <v>62</v>
      </c>
      <c r="AD302" s="314" t="str">
        <f t="shared" si="55"/>
        <v/>
      </c>
      <c r="AE302" s="309" t="s">
        <v>56</v>
      </c>
      <c r="AF302" s="314" t="str">
        <f t="shared" si="56"/>
        <v/>
      </c>
      <c r="AG302" s="315" t="str">
        <f t="shared" si="59"/>
        <v/>
      </c>
      <c r="AH302" s="316" t="s">
        <v>68</v>
      </c>
      <c r="AI302" s="317" t="str">
        <f t="shared" si="57"/>
        <v/>
      </c>
    </row>
    <row r="303" spans="1:35" ht="17.25" customHeight="1" x14ac:dyDescent="0.3">
      <c r="A303" s="24"/>
      <c r="B303" s="302">
        <v>291</v>
      </c>
      <c r="C303" s="303"/>
      <c r="D303" s="303"/>
      <c r="E303" s="304"/>
      <c r="F303" s="304"/>
      <c r="G303" s="304"/>
      <c r="H303" s="304"/>
      <c r="I303" s="304"/>
      <c r="J303" s="304"/>
      <c r="K303" s="304"/>
      <c r="L303" s="304"/>
      <c r="M303" s="304"/>
      <c r="N303" s="304"/>
      <c r="O303" s="305" t="str">
        <f t="shared" si="58"/>
        <v/>
      </c>
      <c r="P303" s="306" t="str">
        <f t="shared" si="48"/>
        <v/>
      </c>
      <c r="Q303" s="307">
        <f t="shared" si="49"/>
        <v>100</v>
      </c>
      <c r="R303" s="308" t="str">
        <f t="shared" si="50"/>
        <v/>
      </c>
      <c r="S303" s="309">
        <v>100</v>
      </c>
      <c r="T303" s="310" t="str">
        <f t="shared" si="51"/>
        <v/>
      </c>
      <c r="U303" s="311">
        <v>0</v>
      </c>
      <c r="V303" s="312" t="str">
        <f t="shared" si="52"/>
        <v/>
      </c>
      <c r="W303" s="313" t="s">
        <v>125</v>
      </c>
      <c r="X303" s="314" t="str">
        <f t="shared" si="53"/>
        <v/>
      </c>
      <c r="Y303" s="313" t="s">
        <v>56</v>
      </c>
      <c r="Z303" s="314" t="str">
        <f>IF(SUM($E303:$N303)&gt;0,$X303*(VLOOKUP($Y303,'Lookup Tables'!$K$4:$L$7,2,FALSE)),"")</f>
        <v/>
      </c>
      <c r="AA303" s="309">
        <v>100</v>
      </c>
      <c r="AB303" s="314" t="str">
        <f t="shared" si="54"/>
        <v/>
      </c>
      <c r="AC303" s="309" t="s">
        <v>62</v>
      </c>
      <c r="AD303" s="314" t="str">
        <f t="shared" si="55"/>
        <v/>
      </c>
      <c r="AE303" s="309" t="s">
        <v>56</v>
      </c>
      <c r="AF303" s="314" t="str">
        <f t="shared" si="56"/>
        <v/>
      </c>
      <c r="AG303" s="315" t="str">
        <f t="shared" si="59"/>
        <v/>
      </c>
      <c r="AH303" s="316" t="s">
        <v>68</v>
      </c>
      <c r="AI303" s="317" t="str">
        <f t="shared" si="57"/>
        <v/>
      </c>
    </row>
    <row r="304" spans="1:35" ht="17.25" customHeight="1" x14ac:dyDescent="0.3">
      <c r="A304" s="24"/>
      <c r="B304" s="302">
        <v>292</v>
      </c>
      <c r="C304" s="303"/>
      <c r="D304" s="303"/>
      <c r="E304" s="304"/>
      <c r="F304" s="304"/>
      <c r="G304" s="304"/>
      <c r="H304" s="304"/>
      <c r="I304" s="304"/>
      <c r="J304" s="304"/>
      <c r="K304" s="304"/>
      <c r="L304" s="304"/>
      <c r="M304" s="304"/>
      <c r="N304" s="304"/>
      <c r="O304" s="305" t="str">
        <f t="shared" si="58"/>
        <v/>
      </c>
      <c r="P304" s="306" t="str">
        <f t="shared" si="48"/>
        <v/>
      </c>
      <c r="Q304" s="307">
        <f t="shared" si="49"/>
        <v>100</v>
      </c>
      <c r="R304" s="308" t="str">
        <f t="shared" si="50"/>
        <v/>
      </c>
      <c r="S304" s="309">
        <v>100</v>
      </c>
      <c r="T304" s="310" t="str">
        <f t="shared" si="51"/>
        <v/>
      </c>
      <c r="U304" s="311">
        <v>0</v>
      </c>
      <c r="V304" s="312" t="str">
        <f t="shared" si="52"/>
        <v/>
      </c>
      <c r="W304" s="313" t="s">
        <v>125</v>
      </c>
      <c r="X304" s="314" t="str">
        <f t="shared" si="53"/>
        <v/>
      </c>
      <c r="Y304" s="313" t="s">
        <v>56</v>
      </c>
      <c r="Z304" s="314" t="str">
        <f>IF(SUM($E304:$N304)&gt;0,$X304*(VLOOKUP($Y304,'Lookup Tables'!$K$4:$L$7,2,FALSE)),"")</f>
        <v/>
      </c>
      <c r="AA304" s="309">
        <v>100</v>
      </c>
      <c r="AB304" s="314" t="str">
        <f t="shared" si="54"/>
        <v/>
      </c>
      <c r="AC304" s="309" t="s">
        <v>62</v>
      </c>
      <c r="AD304" s="314" t="str">
        <f t="shared" si="55"/>
        <v/>
      </c>
      <c r="AE304" s="309" t="s">
        <v>56</v>
      </c>
      <c r="AF304" s="314" t="str">
        <f t="shared" si="56"/>
        <v/>
      </c>
      <c r="AG304" s="315" t="str">
        <f t="shared" si="59"/>
        <v/>
      </c>
      <c r="AH304" s="316" t="s">
        <v>68</v>
      </c>
      <c r="AI304" s="317" t="str">
        <f t="shared" si="57"/>
        <v/>
      </c>
    </row>
    <row r="305" spans="1:35" ht="17.25" customHeight="1" x14ac:dyDescent="0.3">
      <c r="A305" s="24"/>
      <c r="B305" s="302">
        <v>293</v>
      </c>
      <c r="C305" s="303"/>
      <c r="D305" s="303"/>
      <c r="E305" s="304"/>
      <c r="F305" s="304"/>
      <c r="G305" s="304"/>
      <c r="H305" s="304"/>
      <c r="I305" s="304"/>
      <c r="J305" s="304"/>
      <c r="K305" s="304"/>
      <c r="L305" s="304"/>
      <c r="M305" s="304"/>
      <c r="N305" s="304"/>
      <c r="O305" s="305" t="str">
        <f t="shared" si="58"/>
        <v/>
      </c>
      <c r="P305" s="306" t="str">
        <f t="shared" si="48"/>
        <v/>
      </c>
      <c r="Q305" s="307">
        <f t="shared" si="49"/>
        <v>100</v>
      </c>
      <c r="R305" s="308" t="str">
        <f t="shared" si="50"/>
        <v/>
      </c>
      <c r="S305" s="309">
        <v>100</v>
      </c>
      <c r="T305" s="310" t="str">
        <f t="shared" si="51"/>
        <v/>
      </c>
      <c r="U305" s="311">
        <v>0</v>
      </c>
      <c r="V305" s="312" t="str">
        <f t="shared" si="52"/>
        <v/>
      </c>
      <c r="W305" s="313" t="s">
        <v>125</v>
      </c>
      <c r="X305" s="314" t="str">
        <f t="shared" si="53"/>
        <v/>
      </c>
      <c r="Y305" s="313" t="s">
        <v>56</v>
      </c>
      <c r="Z305" s="314" t="str">
        <f>IF(SUM($E305:$N305)&gt;0,$X305*(VLOOKUP($Y305,'Lookup Tables'!$K$4:$L$7,2,FALSE)),"")</f>
        <v/>
      </c>
      <c r="AA305" s="309">
        <v>100</v>
      </c>
      <c r="AB305" s="314" t="str">
        <f t="shared" si="54"/>
        <v/>
      </c>
      <c r="AC305" s="309" t="s">
        <v>62</v>
      </c>
      <c r="AD305" s="314" t="str">
        <f t="shared" si="55"/>
        <v/>
      </c>
      <c r="AE305" s="309" t="s">
        <v>56</v>
      </c>
      <c r="AF305" s="314" t="str">
        <f t="shared" si="56"/>
        <v/>
      </c>
      <c r="AG305" s="315" t="str">
        <f t="shared" si="59"/>
        <v/>
      </c>
      <c r="AH305" s="316" t="s">
        <v>68</v>
      </c>
      <c r="AI305" s="317" t="str">
        <f t="shared" si="57"/>
        <v/>
      </c>
    </row>
    <row r="306" spans="1:35" ht="17.25" customHeight="1" x14ac:dyDescent="0.3">
      <c r="A306" s="24"/>
      <c r="B306" s="302">
        <v>294</v>
      </c>
      <c r="C306" s="303"/>
      <c r="D306" s="303"/>
      <c r="E306" s="304"/>
      <c r="F306" s="304"/>
      <c r="G306" s="304"/>
      <c r="H306" s="304"/>
      <c r="I306" s="304"/>
      <c r="J306" s="304"/>
      <c r="K306" s="304"/>
      <c r="L306" s="304"/>
      <c r="M306" s="304"/>
      <c r="N306" s="304"/>
      <c r="O306" s="305" t="str">
        <f t="shared" si="58"/>
        <v/>
      </c>
      <c r="P306" s="306" t="str">
        <f t="shared" si="48"/>
        <v/>
      </c>
      <c r="Q306" s="307">
        <f t="shared" si="49"/>
        <v>100</v>
      </c>
      <c r="R306" s="308" t="str">
        <f t="shared" si="50"/>
        <v/>
      </c>
      <c r="S306" s="309">
        <v>100</v>
      </c>
      <c r="T306" s="310" t="str">
        <f t="shared" si="51"/>
        <v/>
      </c>
      <c r="U306" s="311">
        <v>0</v>
      </c>
      <c r="V306" s="312" t="str">
        <f t="shared" si="52"/>
        <v/>
      </c>
      <c r="W306" s="313" t="s">
        <v>125</v>
      </c>
      <c r="X306" s="314" t="str">
        <f t="shared" si="53"/>
        <v/>
      </c>
      <c r="Y306" s="313" t="s">
        <v>56</v>
      </c>
      <c r="Z306" s="314" t="str">
        <f>IF(SUM($E306:$N306)&gt;0,$X306*(VLOOKUP($Y306,'Lookup Tables'!$K$4:$L$7,2,FALSE)),"")</f>
        <v/>
      </c>
      <c r="AA306" s="309">
        <v>100</v>
      </c>
      <c r="AB306" s="314" t="str">
        <f t="shared" si="54"/>
        <v/>
      </c>
      <c r="AC306" s="309" t="s">
        <v>62</v>
      </c>
      <c r="AD306" s="314" t="str">
        <f t="shared" si="55"/>
        <v/>
      </c>
      <c r="AE306" s="309" t="s">
        <v>56</v>
      </c>
      <c r="AF306" s="314" t="str">
        <f t="shared" si="56"/>
        <v/>
      </c>
      <c r="AG306" s="315" t="str">
        <f t="shared" si="59"/>
        <v/>
      </c>
      <c r="AH306" s="316" t="s">
        <v>68</v>
      </c>
      <c r="AI306" s="317" t="str">
        <f t="shared" si="57"/>
        <v/>
      </c>
    </row>
    <row r="307" spans="1:35" ht="17.25" customHeight="1" x14ac:dyDescent="0.3">
      <c r="A307" s="24"/>
      <c r="B307" s="302">
        <v>295</v>
      </c>
      <c r="C307" s="303"/>
      <c r="D307" s="303"/>
      <c r="E307" s="304"/>
      <c r="F307" s="304"/>
      <c r="G307" s="304"/>
      <c r="H307" s="304"/>
      <c r="I307" s="304"/>
      <c r="J307" s="304"/>
      <c r="K307" s="304"/>
      <c r="L307" s="304"/>
      <c r="M307" s="304"/>
      <c r="N307" s="304"/>
      <c r="O307" s="305" t="str">
        <f t="shared" si="58"/>
        <v/>
      </c>
      <c r="P307" s="306" t="str">
        <f t="shared" si="48"/>
        <v/>
      </c>
      <c r="Q307" s="307">
        <f t="shared" si="49"/>
        <v>100</v>
      </c>
      <c r="R307" s="308" t="str">
        <f t="shared" si="50"/>
        <v/>
      </c>
      <c r="S307" s="309">
        <v>100</v>
      </c>
      <c r="T307" s="310" t="str">
        <f t="shared" si="51"/>
        <v/>
      </c>
      <c r="U307" s="311">
        <v>0</v>
      </c>
      <c r="V307" s="312" t="str">
        <f t="shared" si="52"/>
        <v/>
      </c>
      <c r="W307" s="313" t="s">
        <v>125</v>
      </c>
      <c r="X307" s="314" t="str">
        <f t="shared" si="53"/>
        <v/>
      </c>
      <c r="Y307" s="313" t="s">
        <v>56</v>
      </c>
      <c r="Z307" s="314" t="str">
        <f>IF(SUM($E307:$N307)&gt;0,$X307*(VLOOKUP($Y307,'Lookup Tables'!$K$4:$L$7,2,FALSE)),"")</f>
        <v/>
      </c>
      <c r="AA307" s="309">
        <v>100</v>
      </c>
      <c r="AB307" s="314" t="str">
        <f t="shared" si="54"/>
        <v/>
      </c>
      <c r="AC307" s="309" t="s">
        <v>62</v>
      </c>
      <c r="AD307" s="314" t="str">
        <f t="shared" si="55"/>
        <v/>
      </c>
      <c r="AE307" s="309" t="s">
        <v>56</v>
      </c>
      <c r="AF307" s="314" t="str">
        <f t="shared" si="56"/>
        <v/>
      </c>
      <c r="AG307" s="315" t="str">
        <f t="shared" si="59"/>
        <v/>
      </c>
      <c r="AH307" s="316" t="s">
        <v>68</v>
      </c>
      <c r="AI307" s="317" t="str">
        <f t="shared" si="57"/>
        <v/>
      </c>
    </row>
    <row r="308" spans="1:35" ht="17.25" customHeight="1" x14ac:dyDescent="0.3">
      <c r="A308" s="24"/>
      <c r="B308" s="302">
        <v>296</v>
      </c>
      <c r="C308" s="303"/>
      <c r="D308" s="303"/>
      <c r="E308" s="304"/>
      <c r="F308" s="304"/>
      <c r="G308" s="304"/>
      <c r="H308" s="304"/>
      <c r="I308" s="304"/>
      <c r="J308" s="304"/>
      <c r="K308" s="304"/>
      <c r="L308" s="304"/>
      <c r="M308" s="304"/>
      <c r="N308" s="304"/>
      <c r="O308" s="305" t="str">
        <f t="shared" si="58"/>
        <v/>
      </c>
      <c r="P308" s="306" t="str">
        <f t="shared" si="48"/>
        <v/>
      </c>
      <c r="Q308" s="307">
        <f t="shared" si="49"/>
        <v>100</v>
      </c>
      <c r="R308" s="308" t="str">
        <f t="shared" si="50"/>
        <v/>
      </c>
      <c r="S308" s="309">
        <v>100</v>
      </c>
      <c r="T308" s="310" t="str">
        <f t="shared" si="51"/>
        <v/>
      </c>
      <c r="U308" s="311">
        <v>0</v>
      </c>
      <c r="V308" s="312" t="str">
        <f t="shared" si="52"/>
        <v/>
      </c>
      <c r="W308" s="313" t="s">
        <v>125</v>
      </c>
      <c r="X308" s="314" t="str">
        <f t="shared" si="53"/>
        <v/>
      </c>
      <c r="Y308" s="313" t="s">
        <v>56</v>
      </c>
      <c r="Z308" s="314" t="str">
        <f>IF(SUM($E308:$N308)&gt;0,$X308*(VLOOKUP($Y308,'Lookup Tables'!$K$4:$L$7,2,FALSE)),"")</f>
        <v/>
      </c>
      <c r="AA308" s="309">
        <v>100</v>
      </c>
      <c r="AB308" s="314" t="str">
        <f t="shared" si="54"/>
        <v/>
      </c>
      <c r="AC308" s="309" t="s">
        <v>62</v>
      </c>
      <c r="AD308" s="314" t="str">
        <f t="shared" si="55"/>
        <v/>
      </c>
      <c r="AE308" s="309" t="s">
        <v>56</v>
      </c>
      <c r="AF308" s="314" t="str">
        <f t="shared" si="56"/>
        <v/>
      </c>
      <c r="AG308" s="315" t="str">
        <f t="shared" si="59"/>
        <v/>
      </c>
      <c r="AH308" s="316" t="s">
        <v>68</v>
      </c>
      <c r="AI308" s="317" t="str">
        <f t="shared" si="57"/>
        <v/>
      </c>
    </row>
    <row r="309" spans="1:35" ht="17.25" customHeight="1" x14ac:dyDescent="0.3">
      <c r="A309" s="24"/>
      <c r="B309" s="302">
        <v>297</v>
      </c>
      <c r="C309" s="303"/>
      <c r="D309" s="303"/>
      <c r="E309" s="304"/>
      <c r="F309" s="304"/>
      <c r="G309" s="304"/>
      <c r="H309" s="304"/>
      <c r="I309" s="304"/>
      <c r="J309" s="304"/>
      <c r="K309" s="304"/>
      <c r="L309" s="304"/>
      <c r="M309" s="304"/>
      <c r="N309" s="304"/>
      <c r="O309" s="305" t="str">
        <f t="shared" si="58"/>
        <v/>
      </c>
      <c r="P309" s="306" t="str">
        <f t="shared" si="48"/>
        <v/>
      </c>
      <c r="Q309" s="307">
        <f t="shared" si="49"/>
        <v>100</v>
      </c>
      <c r="R309" s="308" t="str">
        <f t="shared" si="50"/>
        <v/>
      </c>
      <c r="S309" s="309">
        <v>100</v>
      </c>
      <c r="T309" s="310" t="str">
        <f t="shared" si="51"/>
        <v/>
      </c>
      <c r="U309" s="311">
        <v>0</v>
      </c>
      <c r="V309" s="312" t="str">
        <f t="shared" si="52"/>
        <v/>
      </c>
      <c r="W309" s="313" t="s">
        <v>125</v>
      </c>
      <c r="X309" s="314" t="str">
        <f t="shared" si="53"/>
        <v/>
      </c>
      <c r="Y309" s="313" t="s">
        <v>56</v>
      </c>
      <c r="Z309" s="314" t="str">
        <f>IF(SUM($E309:$N309)&gt;0,$X309*(VLOOKUP($Y309,'Lookup Tables'!$K$4:$L$7,2,FALSE)),"")</f>
        <v/>
      </c>
      <c r="AA309" s="309">
        <v>100</v>
      </c>
      <c r="AB309" s="314" t="str">
        <f t="shared" si="54"/>
        <v/>
      </c>
      <c r="AC309" s="309" t="s">
        <v>62</v>
      </c>
      <c r="AD309" s="314" t="str">
        <f t="shared" si="55"/>
        <v/>
      </c>
      <c r="AE309" s="309" t="s">
        <v>56</v>
      </c>
      <c r="AF309" s="314" t="str">
        <f t="shared" si="56"/>
        <v/>
      </c>
      <c r="AG309" s="315" t="str">
        <f t="shared" si="59"/>
        <v/>
      </c>
      <c r="AH309" s="316" t="s">
        <v>68</v>
      </c>
      <c r="AI309" s="317" t="str">
        <f t="shared" si="57"/>
        <v/>
      </c>
    </row>
    <row r="310" spans="1:35" ht="17.25" customHeight="1" x14ac:dyDescent="0.3">
      <c r="A310" s="24"/>
      <c r="B310" s="302">
        <v>298</v>
      </c>
      <c r="C310" s="303"/>
      <c r="D310" s="303"/>
      <c r="E310" s="304"/>
      <c r="F310" s="304"/>
      <c r="G310" s="304"/>
      <c r="H310" s="304"/>
      <c r="I310" s="304"/>
      <c r="J310" s="304"/>
      <c r="K310" s="304"/>
      <c r="L310" s="304"/>
      <c r="M310" s="304"/>
      <c r="N310" s="304"/>
      <c r="O310" s="305" t="str">
        <f t="shared" si="58"/>
        <v/>
      </c>
      <c r="P310" s="306" t="str">
        <f t="shared" si="48"/>
        <v/>
      </c>
      <c r="Q310" s="307">
        <f t="shared" si="49"/>
        <v>100</v>
      </c>
      <c r="R310" s="308" t="str">
        <f t="shared" si="50"/>
        <v/>
      </c>
      <c r="S310" s="309">
        <v>100</v>
      </c>
      <c r="T310" s="310" t="str">
        <f t="shared" si="51"/>
        <v/>
      </c>
      <c r="U310" s="311">
        <v>0</v>
      </c>
      <c r="V310" s="312" t="str">
        <f t="shared" si="52"/>
        <v/>
      </c>
      <c r="W310" s="313" t="s">
        <v>125</v>
      </c>
      <c r="X310" s="314" t="str">
        <f t="shared" si="53"/>
        <v/>
      </c>
      <c r="Y310" s="313" t="s">
        <v>56</v>
      </c>
      <c r="Z310" s="314" t="str">
        <f>IF(SUM($E310:$N310)&gt;0,$X310*(VLOOKUP($Y310,'Lookup Tables'!$K$4:$L$7,2,FALSE)),"")</f>
        <v/>
      </c>
      <c r="AA310" s="309">
        <v>100</v>
      </c>
      <c r="AB310" s="314" t="str">
        <f t="shared" si="54"/>
        <v/>
      </c>
      <c r="AC310" s="309" t="s">
        <v>62</v>
      </c>
      <c r="AD310" s="314" t="str">
        <f t="shared" si="55"/>
        <v/>
      </c>
      <c r="AE310" s="309" t="s">
        <v>56</v>
      </c>
      <c r="AF310" s="314" t="str">
        <f t="shared" si="56"/>
        <v/>
      </c>
      <c r="AG310" s="315" t="str">
        <f t="shared" si="59"/>
        <v/>
      </c>
      <c r="AH310" s="316" t="s">
        <v>68</v>
      </c>
      <c r="AI310" s="317" t="str">
        <f t="shared" si="57"/>
        <v/>
      </c>
    </row>
    <row r="311" spans="1:35" ht="17.25" customHeight="1" x14ac:dyDescent="0.3">
      <c r="A311" s="24"/>
      <c r="B311" s="302">
        <v>299</v>
      </c>
      <c r="C311" s="303"/>
      <c r="D311" s="303"/>
      <c r="E311" s="304"/>
      <c r="F311" s="304"/>
      <c r="G311" s="304"/>
      <c r="H311" s="304"/>
      <c r="I311" s="304"/>
      <c r="J311" s="304"/>
      <c r="K311" s="304"/>
      <c r="L311" s="304"/>
      <c r="M311" s="304"/>
      <c r="N311" s="304"/>
      <c r="O311" s="305" t="str">
        <f t="shared" si="58"/>
        <v/>
      </c>
      <c r="P311" s="306" t="str">
        <f t="shared" si="48"/>
        <v/>
      </c>
      <c r="Q311" s="307">
        <f t="shared" si="49"/>
        <v>100</v>
      </c>
      <c r="R311" s="308" t="str">
        <f t="shared" si="50"/>
        <v/>
      </c>
      <c r="S311" s="309">
        <v>100</v>
      </c>
      <c r="T311" s="310" t="str">
        <f t="shared" si="51"/>
        <v/>
      </c>
      <c r="U311" s="311">
        <v>0</v>
      </c>
      <c r="V311" s="312" t="str">
        <f t="shared" si="52"/>
        <v/>
      </c>
      <c r="W311" s="313" t="s">
        <v>125</v>
      </c>
      <c r="X311" s="314" t="str">
        <f t="shared" si="53"/>
        <v/>
      </c>
      <c r="Y311" s="313" t="s">
        <v>56</v>
      </c>
      <c r="Z311" s="314" t="str">
        <f>IF(SUM($E311:$N311)&gt;0,$X311*(VLOOKUP($Y311,'Lookup Tables'!$K$4:$L$7,2,FALSE)),"")</f>
        <v/>
      </c>
      <c r="AA311" s="309">
        <v>100</v>
      </c>
      <c r="AB311" s="314" t="str">
        <f t="shared" si="54"/>
        <v/>
      </c>
      <c r="AC311" s="309" t="s">
        <v>62</v>
      </c>
      <c r="AD311" s="314" t="str">
        <f t="shared" si="55"/>
        <v/>
      </c>
      <c r="AE311" s="309" t="s">
        <v>56</v>
      </c>
      <c r="AF311" s="314" t="str">
        <f t="shared" si="56"/>
        <v/>
      </c>
      <c r="AG311" s="315" t="str">
        <f t="shared" si="59"/>
        <v/>
      </c>
      <c r="AH311" s="316" t="s">
        <v>68</v>
      </c>
      <c r="AI311" s="317" t="str">
        <f t="shared" si="57"/>
        <v/>
      </c>
    </row>
    <row r="312" spans="1:35" ht="17.25" customHeight="1" x14ac:dyDescent="0.3">
      <c r="A312" s="24"/>
      <c r="B312" s="302">
        <v>300</v>
      </c>
      <c r="C312" s="303"/>
      <c r="D312" s="303"/>
      <c r="E312" s="304"/>
      <c r="F312" s="304"/>
      <c r="G312" s="304"/>
      <c r="H312" s="304"/>
      <c r="I312" s="304"/>
      <c r="J312" s="304"/>
      <c r="K312" s="304"/>
      <c r="L312" s="304"/>
      <c r="M312" s="304"/>
      <c r="N312" s="304"/>
      <c r="O312" s="305" t="str">
        <f t="shared" si="58"/>
        <v/>
      </c>
      <c r="P312" s="306" t="str">
        <f t="shared" si="48"/>
        <v/>
      </c>
      <c r="Q312" s="307">
        <f t="shared" si="49"/>
        <v>100</v>
      </c>
      <c r="R312" s="308" t="str">
        <f t="shared" si="50"/>
        <v/>
      </c>
      <c r="S312" s="309">
        <v>100</v>
      </c>
      <c r="T312" s="310" t="str">
        <f t="shared" si="51"/>
        <v/>
      </c>
      <c r="U312" s="311">
        <v>0</v>
      </c>
      <c r="V312" s="312" t="str">
        <f t="shared" si="52"/>
        <v/>
      </c>
      <c r="W312" s="313" t="s">
        <v>125</v>
      </c>
      <c r="X312" s="314" t="str">
        <f t="shared" si="53"/>
        <v/>
      </c>
      <c r="Y312" s="313" t="s">
        <v>56</v>
      </c>
      <c r="Z312" s="314" t="str">
        <f>IF(SUM($E312:$N312)&gt;0,$X312*(VLOOKUP($Y312,'Lookup Tables'!$K$4:$L$7,2,FALSE)),"")</f>
        <v/>
      </c>
      <c r="AA312" s="309">
        <v>100</v>
      </c>
      <c r="AB312" s="314" t="str">
        <f t="shared" si="54"/>
        <v/>
      </c>
      <c r="AC312" s="309" t="s">
        <v>62</v>
      </c>
      <c r="AD312" s="314" t="str">
        <f t="shared" si="55"/>
        <v/>
      </c>
      <c r="AE312" s="309" t="s">
        <v>56</v>
      </c>
      <c r="AF312" s="314" t="str">
        <f t="shared" si="56"/>
        <v/>
      </c>
      <c r="AG312" s="315" t="str">
        <f t="shared" si="59"/>
        <v/>
      </c>
      <c r="AH312" s="316" t="s">
        <v>68</v>
      </c>
      <c r="AI312" s="317" t="str">
        <f t="shared" si="57"/>
        <v/>
      </c>
    </row>
    <row r="313" spans="1:35" ht="17.25" customHeight="1" x14ac:dyDescent="0.3">
      <c r="A313" s="24"/>
      <c r="B313" s="302">
        <v>301</v>
      </c>
      <c r="C313" s="303"/>
      <c r="D313" s="303"/>
      <c r="E313" s="304"/>
      <c r="F313" s="304"/>
      <c r="G313" s="304"/>
      <c r="H313" s="304"/>
      <c r="I313" s="304"/>
      <c r="J313" s="304"/>
      <c r="K313" s="304"/>
      <c r="L313" s="304"/>
      <c r="M313" s="304"/>
      <c r="N313" s="304"/>
      <c r="O313" s="305" t="str">
        <f t="shared" si="58"/>
        <v/>
      </c>
      <c r="P313" s="306" t="str">
        <f t="shared" si="48"/>
        <v/>
      </c>
      <c r="Q313" s="307">
        <f t="shared" si="49"/>
        <v>100</v>
      </c>
      <c r="R313" s="308" t="str">
        <f t="shared" si="50"/>
        <v/>
      </c>
      <c r="S313" s="309">
        <v>100</v>
      </c>
      <c r="T313" s="310" t="str">
        <f t="shared" si="51"/>
        <v/>
      </c>
      <c r="U313" s="311">
        <v>0</v>
      </c>
      <c r="V313" s="312" t="str">
        <f t="shared" si="52"/>
        <v/>
      </c>
      <c r="W313" s="313" t="s">
        <v>125</v>
      </c>
      <c r="X313" s="314" t="str">
        <f t="shared" si="53"/>
        <v/>
      </c>
      <c r="Y313" s="313" t="s">
        <v>56</v>
      </c>
      <c r="Z313" s="314" t="str">
        <f>IF(SUM($E313:$N313)&gt;0,$X313*(VLOOKUP($Y313,'Lookup Tables'!$K$4:$L$7,2,FALSE)),"")</f>
        <v/>
      </c>
      <c r="AA313" s="309">
        <v>100</v>
      </c>
      <c r="AB313" s="314" t="str">
        <f t="shared" si="54"/>
        <v/>
      </c>
      <c r="AC313" s="309" t="s">
        <v>62</v>
      </c>
      <c r="AD313" s="314" t="str">
        <f t="shared" si="55"/>
        <v/>
      </c>
      <c r="AE313" s="309" t="s">
        <v>56</v>
      </c>
      <c r="AF313" s="314" t="str">
        <f t="shared" si="56"/>
        <v/>
      </c>
      <c r="AG313" s="315" t="str">
        <f t="shared" si="59"/>
        <v/>
      </c>
      <c r="AH313" s="316" t="s">
        <v>68</v>
      </c>
      <c r="AI313" s="317" t="str">
        <f t="shared" si="57"/>
        <v/>
      </c>
    </row>
    <row r="314" spans="1:35" ht="17.25" customHeight="1" x14ac:dyDescent="0.3">
      <c r="A314" s="24"/>
      <c r="B314" s="302">
        <v>302</v>
      </c>
      <c r="C314" s="303"/>
      <c r="D314" s="303"/>
      <c r="E314" s="304"/>
      <c r="F314" s="304"/>
      <c r="G314" s="304"/>
      <c r="H314" s="304"/>
      <c r="I314" s="304"/>
      <c r="J314" s="304"/>
      <c r="K314" s="304"/>
      <c r="L314" s="304"/>
      <c r="M314" s="304"/>
      <c r="N314" s="304"/>
      <c r="O314" s="305" t="str">
        <f t="shared" si="58"/>
        <v/>
      </c>
      <c r="P314" s="306" t="str">
        <f t="shared" si="48"/>
        <v/>
      </c>
      <c r="Q314" s="307">
        <f t="shared" si="49"/>
        <v>100</v>
      </c>
      <c r="R314" s="308" t="str">
        <f t="shared" si="50"/>
        <v/>
      </c>
      <c r="S314" s="309">
        <v>100</v>
      </c>
      <c r="T314" s="310" t="str">
        <f t="shared" si="51"/>
        <v/>
      </c>
      <c r="U314" s="311">
        <v>0</v>
      </c>
      <c r="V314" s="312" t="str">
        <f t="shared" si="52"/>
        <v/>
      </c>
      <c r="W314" s="313" t="s">
        <v>125</v>
      </c>
      <c r="X314" s="314" t="str">
        <f t="shared" si="53"/>
        <v/>
      </c>
      <c r="Y314" s="313" t="s">
        <v>56</v>
      </c>
      <c r="Z314" s="314" t="str">
        <f>IF(SUM($E314:$N314)&gt;0,$X314*(VLOOKUP($Y314,'Lookup Tables'!$K$4:$L$7,2,FALSE)),"")</f>
        <v/>
      </c>
      <c r="AA314" s="309">
        <v>100</v>
      </c>
      <c r="AB314" s="314" t="str">
        <f t="shared" si="54"/>
        <v/>
      </c>
      <c r="AC314" s="309" t="s">
        <v>62</v>
      </c>
      <c r="AD314" s="314" t="str">
        <f t="shared" si="55"/>
        <v/>
      </c>
      <c r="AE314" s="309" t="s">
        <v>56</v>
      </c>
      <c r="AF314" s="314" t="str">
        <f t="shared" si="56"/>
        <v/>
      </c>
      <c r="AG314" s="315" t="str">
        <f t="shared" si="59"/>
        <v/>
      </c>
      <c r="AH314" s="316" t="s">
        <v>68</v>
      </c>
      <c r="AI314" s="317" t="str">
        <f t="shared" si="57"/>
        <v/>
      </c>
    </row>
    <row r="315" spans="1:35" ht="17.25" customHeight="1" x14ac:dyDescent="0.3">
      <c r="A315" s="24"/>
      <c r="B315" s="302">
        <v>303</v>
      </c>
      <c r="C315" s="303"/>
      <c r="D315" s="303"/>
      <c r="E315" s="304"/>
      <c r="F315" s="304"/>
      <c r="G315" s="304"/>
      <c r="H315" s="304"/>
      <c r="I315" s="304"/>
      <c r="J315" s="304"/>
      <c r="K315" s="304"/>
      <c r="L315" s="304"/>
      <c r="M315" s="304"/>
      <c r="N315" s="304"/>
      <c r="O315" s="305" t="str">
        <f t="shared" si="58"/>
        <v/>
      </c>
      <c r="P315" s="306" t="str">
        <f t="shared" si="48"/>
        <v/>
      </c>
      <c r="Q315" s="307">
        <f t="shared" si="49"/>
        <v>100</v>
      </c>
      <c r="R315" s="308" t="str">
        <f t="shared" si="50"/>
        <v/>
      </c>
      <c r="S315" s="309">
        <v>100</v>
      </c>
      <c r="T315" s="310" t="str">
        <f t="shared" si="51"/>
        <v/>
      </c>
      <c r="U315" s="311">
        <v>0</v>
      </c>
      <c r="V315" s="312" t="str">
        <f t="shared" si="52"/>
        <v/>
      </c>
      <c r="W315" s="313" t="s">
        <v>125</v>
      </c>
      <c r="X315" s="314" t="str">
        <f t="shared" si="53"/>
        <v/>
      </c>
      <c r="Y315" s="313" t="s">
        <v>56</v>
      </c>
      <c r="Z315" s="314" t="str">
        <f>IF(SUM($E315:$N315)&gt;0,$X315*(VLOOKUP($Y315,'Lookup Tables'!$K$4:$L$7,2,FALSE)),"")</f>
        <v/>
      </c>
      <c r="AA315" s="309">
        <v>100</v>
      </c>
      <c r="AB315" s="314" t="str">
        <f t="shared" si="54"/>
        <v/>
      </c>
      <c r="AC315" s="309" t="s">
        <v>62</v>
      </c>
      <c r="AD315" s="314" t="str">
        <f t="shared" si="55"/>
        <v/>
      </c>
      <c r="AE315" s="309" t="s">
        <v>56</v>
      </c>
      <c r="AF315" s="314" t="str">
        <f t="shared" si="56"/>
        <v/>
      </c>
      <c r="AG315" s="315" t="str">
        <f t="shared" si="59"/>
        <v/>
      </c>
      <c r="AH315" s="316" t="s">
        <v>68</v>
      </c>
      <c r="AI315" s="317" t="str">
        <f t="shared" si="57"/>
        <v/>
      </c>
    </row>
    <row r="316" spans="1:35" ht="17.25" customHeight="1" x14ac:dyDescent="0.3">
      <c r="A316" s="24"/>
      <c r="B316" s="302">
        <v>304</v>
      </c>
      <c r="C316" s="303"/>
      <c r="D316" s="303"/>
      <c r="E316" s="304"/>
      <c r="F316" s="304"/>
      <c r="G316" s="304"/>
      <c r="H316" s="304"/>
      <c r="I316" s="304"/>
      <c r="J316" s="304"/>
      <c r="K316" s="304"/>
      <c r="L316" s="304"/>
      <c r="M316" s="304"/>
      <c r="N316" s="304"/>
      <c r="O316" s="305" t="str">
        <f t="shared" si="58"/>
        <v/>
      </c>
      <c r="P316" s="306" t="str">
        <f t="shared" si="48"/>
        <v/>
      </c>
      <c r="Q316" s="307">
        <f t="shared" si="49"/>
        <v>100</v>
      </c>
      <c r="R316" s="308" t="str">
        <f t="shared" si="50"/>
        <v/>
      </c>
      <c r="S316" s="309">
        <v>100</v>
      </c>
      <c r="T316" s="310" t="str">
        <f t="shared" si="51"/>
        <v/>
      </c>
      <c r="U316" s="311">
        <v>0</v>
      </c>
      <c r="V316" s="312" t="str">
        <f t="shared" si="52"/>
        <v/>
      </c>
      <c r="W316" s="313" t="s">
        <v>125</v>
      </c>
      <c r="X316" s="314" t="str">
        <f t="shared" si="53"/>
        <v/>
      </c>
      <c r="Y316" s="313" t="s">
        <v>56</v>
      </c>
      <c r="Z316" s="314" t="str">
        <f>IF(SUM($E316:$N316)&gt;0,$X316*(VLOOKUP($Y316,'Lookup Tables'!$K$4:$L$7,2,FALSE)),"")</f>
        <v/>
      </c>
      <c r="AA316" s="309">
        <v>100</v>
      </c>
      <c r="AB316" s="314" t="str">
        <f t="shared" si="54"/>
        <v/>
      </c>
      <c r="AC316" s="309" t="s">
        <v>62</v>
      </c>
      <c r="AD316" s="314" t="str">
        <f t="shared" si="55"/>
        <v/>
      </c>
      <c r="AE316" s="309" t="s">
        <v>56</v>
      </c>
      <c r="AF316" s="314" t="str">
        <f t="shared" si="56"/>
        <v/>
      </c>
      <c r="AG316" s="315" t="str">
        <f t="shared" si="59"/>
        <v/>
      </c>
      <c r="AH316" s="316" t="s">
        <v>68</v>
      </c>
      <c r="AI316" s="317" t="str">
        <f t="shared" si="57"/>
        <v/>
      </c>
    </row>
    <row r="317" spans="1:35" ht="17.25" customHeight="1" x14ac:dyDescent="0.3">
      <c r="A317" s="24"/>
      <c r="B317" s="302">
        <v>305</v>
      </c>
      <c r="C317" s="303"/>
      <c r="D317" s="303"/>
      <c r="E317" s="304"/>
      <c r="F317" s="304"/>
      <c r="G317" s="304"/>
      <c r="H317" s="304"/>
      <c r="I317" s="304"/>
      <c r="J317" s="304"/>
      <c r="K317" s="304"/>
      <c r="L317" s="304"/>
      <c r="M317" s="304"/>
      <c r="N317" s="304"/>
      <c r="O317" s="305" t="str">
        <f t="shared" si="58"/>
        <v/>
      </c>
      <c r="P317" s="306" t="str">
        <f t="shared" si="48"/>
        <v/>
      </c>
      <c r="Q317" s="307">
        <f t="shared" si="49"/>
        <v>100</v>
      </c>
      <c r="R317" s="308" t="str">
        <f t="shared" si="50"/>
        <v/>
      </c>
      <c r="S317" s="309">
        <v>100</v>
      </c>
      <c r="T317" s="310" t="str">
        <f t="shared" si="51"/>
        <v/>
      </c>
      <c r="U317" s="311">
        <v>0</v>
      </c>
      <c r="V317" s="312" t="str">
        <f t="shared" si="52"/>
        <v/>
      </c>
      <c r="W317" s="313" t="s">
        <v>125</v>
      </c>
      <c r="X317" s="314" t="str">
        <f t="shared" si="53"/>
        <v/>
      </c>
      <c r="Y317" s="313" t="s">
        <v>56</v>
      </c>
      <c r="Z317" s="314" t="str">
        <f>IF(SUM($E317:$N317)&gt;0,$X317*(VLOOKUP($Y317,'Lookup Tables'!$K$4:$L$7,2,FALSE)),"")</f>
        <v/>
      </c>
      <c r="AA317" s="309">
        <v>100</v>
      </c>
      <c r="AB317" s="314" t="str">
        <f t="shared" si="54"/>
        <v/>
      </c>
      <c r="AC317" s="309" t="s">
        <v>62</v>
      </c>
      <c r="AD317" s="314" t="str">
        <f t="shared" si="55"/>
        <v/>
      </c>
      <c r="AE317" s="309" t="s">
        <v>56</v>
      </c>
      <c r="AF317" s="314" t="str">
        <f t="shared" si="56"/>
        <v/>
      </c>
      <c r="AG317" s="315" t="str">
        <f t="shared" si="59"/>
        <v/>
      </c>
      <c r="AH317" s="316" t="s">
        <v>68</v>
      </c>
      <c r="AI317" s="317" t="str">
        <f t="shared" si="57"/>
        <v/>
      </c>
    </row>
    <row r="318" spans="1:35" ht="17.25" customHeight="1" x14ac:dyDescent="0.3">
      <c r="A318" s="24"/>
      <c r="B318" s="302">
        <v>306</v>
      </c>
      <c r="C318" s="303"/>
      <c r="D318" s="303"/>
      <c r="E318" s="304"/>
      <c r="F318" s="304"/>
      <c r="G318" s="304"/>
      <c r="H318" s="304"/>
      <c r="I318" s="304"/>
      <c r="J318" s="304"/>
      <c r="K318" s="304"/>
      <c r="L318" s="304"/>
      <c r="M318" s="304"/>
      <c r="N318" s="304"/>
      <c r="O318" s="305" t="str">
        <f t="shared" si="58"/>
        <v/>
      </c>
      <c r="P318" s="306" t="str">
        <f t="shared" si="48"/>
        <v/>
      </c>
      <c r="Q318" s="307">
        <f t="shared" si="49"/>
        <v>100</v>
      </c>
      <c r="R318" s="308" t="str">
        <f t="shared" si="50"/>
        <v/>
      </c>
      <c r="S318" s="309">
        <v>100</v>
      </c>
      <c r="T318" s="310" t="str">
        <f t="shared" si="51"/>
        <v/>
      </c>
      <c r="U318" s="311">
        <v>0</v>
      </c>
      <c r="V318" s="312" t="str">
        <f t="shared" si="52"/>
        <v/>
      </c>
      <c r="W318" s="313" t="s">
        <v>125</v>
      </c>
      <c r="X318" s="314" t="str">
        <f t="shared" si="53"/>
        <v/>
      </c>
      <c r="Y318" s="313" t="s">
        <v>56</v>
      </c>
      <c r="Z318" s="314" t="str">
        <f>IF(SUM($E318:$N318)&gt;0,$X318*(VLOOKUP($Y318,'Lookup Tables'!$K$4:$L$7,2,FALSE)),"")</f>
        <v/>
      </c>
      <c r="AA318" s="309">
        <v>100</v>
      </c>
      <c r="AB318" s="314" t="str">
        <f t="shared" si="54"/>
        <v/>
      </c>
      <c r="AC318" s="309" t="s">
        <v>62</v>
      </c>
      <c r="AD318" s="314" t="str">
        <f t="shared" si="55"/>
        <v/>
      </c>
      <c r="AE318" s="309" t="s">
        <v>56</v>
      </c>
      <c r="AF318" s="314" t="str">
        <f t="shared" si="56"/>
        <v/>
      </c>
      <c r="AG318" s="315" t="str">
        <f t="shared" si="59"/>
        <v/>
      </c>
      <c r="AH318" s="316" t="s">
        <v>68</v>
      </c>
      <c r="AI318" s="317" t="str">
        <f t="shared" si="57"/>
        <v/>
      </c>
    </row>
    <row r="319" spans="1:35" ht="17.25" customHeight="1" x14ac:dyDescent="0.3">
      <c r="A319" s="24"/>
      <c r="B319" s="302">
        <v>307</v>
      </c>
      <c r="C319" s="303"/>
      <c r="D319" s="303"/>
      <c r="E319" s="304"/>
      <c r="F319" s="304"/>
      <c r="G319" s="304"/>
      <c r="H319" s="304"/>
      <c r="I319" s="304"/>
      <c r="J319" s="304"/>
      <c r="K319" s="304"/>
      <c r="L319" s="304"/>
      <c r="M319" s="304"/>
      <c r="N319" s="304"/>
      <c r="O319" s="305" t="str">
        <f t="shared" si="58"/>
        <v/>
      </c>
      <c r="P319" s="306" t="str">
        <f t="shared" si="48"/>
        <v/>
      </c>
      <c r="Q319" s="307">
        <f t="shared" si="49"/>
        <v>100</v>
      </c>
      <c r="R319" s="308" t="str">
        <f t="shared" si="50"/>
        <v/>
      </c>
      <c r="S319" s="309">
        <v>100</v>
      </c>
      <c r="T319" s="310" t="str">
        <f t="shared" si="51"/>
        <v/>
      </c>
      <c r="U319" s="311">
        <v>0</v>
      </c>
      <c r="V319" s="312" t="str">
        <f t="shared" si="52"/>
        <v/>
      </c>
      <c r="W319" s="313" t="s">
        <v>125</v>
      </c>
      <c r="X319" s="314" t="str">
        <f t="shared" si="53"/>
        <v/>
      </c>
      <c r="Y319" s="313" t="s">
        <v>56</v>
      </c>
      <c r="Z319" s="314" t="str">
        <f>IF(SUM($E319:$N319)&gt;0,$X319*(VLOOKUP($Y319,'Lookup Tables'!$K$4:$L$7,2,FALSE)),"")</f>
        <v/>
      </c>
      <c r="AA319" s="309">
        <v>100</v>
      </c>
      <c r="AB319" s="314" t="str">
        <f t="shared" si="54"/>
        <v/>
      </c>
      <c r="AC319" s="309" t="s">
        <v>62</v>
      </c>
      <c r="AD319" s="314" t="str">
        <f t="shared" si="55"/>
        <v/>
      </c>
      <c r="AE319" s="309" t="s">
        <v>56</v>
      </c>
      <c r="AF319" s="314" t="str">
        <f t="shared" si="56"/>
        <v/>
      </c>
      <c r="AG319" s="315" t="str">
        <f t="shared" si="59"/>
        <v/>
      </c>
      <c r="AH319" s="316" t="s">
        <v>68</v>
      </c>
      <c r="AI319" s="317" t="str">
        <f t="shared" si="57"/>
        <v/>
      </c>
    </row>
    <row r="320" spans="1:35" ht="17.25" customHeight="1" x14ac:dyDescent="0.3">
      <c r="A320" s="24"/>
      <c r="B320" s="302">
        <v>308</v>
      </c>
      <c r="C320" s="303"/>
      <c r="D320" s="303"/>
      <c r="E320" s="304"/>
      <c r="F320" s="304"/>
      <c r="G320" s="304"/>
      <c r="H320" s="304"/>
      <c r="I320" s="304"/>
      <c r="J320" s="304"/>
      <c r="K320" s="304"/>
      <c r="L320" s="304"/>
      <c r="M320" s="304"/>
      <c r="N320" s="304"/>
      <c r="O320" s="305" t="str">
        <f t="shared" si="58"/>
        <v/>
      </c>
      <c r="P320" s="306" t="str">
        <f t="shared" si="48"/>
        <v/>
      </c>
      <c r="Q320" s="307">
        <f t="shared" si="49"/>
        <v>100</v>
      </c>
      <c r="R320" s="308" t="str">
        <f t="shared" si="50"/>
        <v/>
      </c>
      <c r="S320" s="309">
        <v>100</v>
      </c>
      <c r="T320" s="310" t="str">
        <f t="shared" si="51"/>
        <v/>
      </c>
      <c r="U320" s="311">
        <v>0</v>
      </c>
      <c r="V320" s="312" t="str">
        <f t="shared" si="52"/>
        <v/>
      </c>
      <c r="W320" s="313" t="s">
        <v>125</v>
      </c>
      <c r="X320" s="314" t="str">
        <f t="shared" si="53"/>
        <v/>
      </c>
      <c r="Y320" s="313" t="s">
        <v>56</v>
      </c>
      <c r="Z320" s="314" t="str">
        <f>IF(SUM($E320:$N320)&gt;0,$X320*(VLOOKUP($Y320,'Lookup Tables'!$K$4:$L$7,2,FALSE)),"")</f>
        <v/>
      </c>
      <c r="AA320" s="309">
        <v>100</v>
      </c>
      <c r="AB320" s="314" t="str">
        <f t="shared" si="54"/>
        <v/>
      </c>
      <c r="AC320" s="309" t="s">
        <v>62</v>
      </c>
      <c r="AD320" s="314" t="str">
        <f t="shared" si="55"/>
        <v/>
      </c>
      <c r="AE320" s="309" t="s">
        <v>56</v>
      </c>
      <c r="AF320" s="314" t="str">
        <f t="shared" si="56"/>
        <v/>
      </c>
      <c r="AG320" s="315" t="str">
        <f t="shared" si="59"/>
        <v/>
      </c>
      <c r="AH320" s="316" t="s">
        <v>68</v>
      </c>
      <c r="AI320" s="317" t="str">
        <f t="shared" si="57"/>
        <v/>
      </c>
    </row>
    <row r="321" spans="1:35" ht="17.25" customHeight="1" x14ac:dyDescent="0.3">
      <c r="A321" s="24"/>
      <c r="B321" s="302">
        <v>309</v>
      </c>
      <c r="C321" s="303"/>
      <c r="D321" s="303"/>
      <c r="E321" s="304"/>
      <c r="F321" s="304"/>
      <c r="G321" s="304"/>
      <c r="H321" s="304"/>
      <c r="I321" s="304"/>
      <c r="J321" s="304"/>
      <c r="K321" s="304"/>
      <c r="L321" s="304"/>
      <c r="M321" s="304"/>
      <c r="N321" s="304"/>
      <c r="O321" s="305" t="str">
        <f t="shared" si="58"/>
        <v/>
      </c>
      <c r="P321" s="306" t="str">
        <f t="shared" si="48"/>
        <v/>
      </c>
      <c r="Q321" s="307">
        <f t="shared" si="49"/>
        <v>100</v>
      </c>
      <c r="R321" s="308" t="str">
        <f t="shared" si="50"/>
        <v/>
      </c>
      <c r="S321" s="309">
        <v>100</v>
      </c>
      <c r="T321" s="310" t="str">
        <f t="shared" si="51"/>
        <v/>
      </c>
      <c r="U321" s="311">
        <v>0</v>
      </c>
      <c r="V321" s="312" t="str">
        <f t="shared" si="52"/>
        <v/>
      </c>
      <c r="W321" s="313" t="s">
        <v>125</v>
      </c>
      <c r="X321" s="314" t="str">
        <f t="shared" si="53"/>
        <v/>
      </c>
      <c r="Y321" s="313" t="s">
        <v>56</v>
      </c>
      <c r="Z321" s="314" t="str">
        <f>IF(SUM($E321:$N321)&gt;0,$X321*(VLOOKUP($Y321,'Lookup Tables'!$K$4:$L$7,2,FALSE)),"")</f>
        <v/>
      </c>
      <c r="AA321" s="309">
        <v>100</v>
      </c>
      <c r="AB321" s="314" t="str">
        <f t="shared" si="54"/>
        <v/>
      </c>
      <c r="AC321" s="309" t="s">
        <v>62</v>
      </c>
      <c r="AD321" s="314" t="str">
        <f t="shared" si="55"/>
        <v/>
      </c>
      <c r="AE321" s="309" t="s">
        <v>56</v>
      </c>
      <c r="AF321" s="314" t="str">
        <f t="shared" si="56"/>
        <v/>
      </c>
      <c r="AG321" s="315" t="str">
        <f t="shared" si="59"/>
        <v/>
      </c>
      <c r="AH321" s="316" t="s">
        <v>68</v>
      </c>
      <c r="AI321" s="317" t="str">
        <f t="shared" si="57"/>
        <v/>
      </c>
    </row>
    <row r="322" spans="1:35" ht="17.25" customHeight="1" x14ac:dyDescent="0.3">
      <c r="A322" s="24"/>
      <c r="B322" s="302">
        <v>310</v>
      </c>
      <c r="C322" s="303"/>
      <c r="D322" s="303"/>
      <c r="E322" s="304"/>
      <c r="F322" s="304"/>
      <c r="G322" s="304"/>
      <c r="H322" s="304"/>
      <c r="I322" s="304"/>
      <c r="J322" s="304"/>
      <c r="K322" s="304"/>
      <c r="L322" s="304"/>
      <c r="M322" s="304"/>
      <c r="N322" s="304"/>
      <c r="O322" s="305" t="str">
        <f t="shared" si="58"/>
        <v/>
      </c>
      <c r="P322" s="306" t="str">
        <f t="shared" si="48"/>
        <v/>
      </c>
      <c r="Q322" s="307">
        <f t="shared" si="49"/>
        <v>100</v>
      </c>
      <c r="R322" s="308" t="str">
        <f t="shared" si="50"/>
        <v/>
      </c>
      <c r="S322" s="309">
        <v>100</v>
      </c>
      <c r="T322" s="310" t="str">
        <f t="shared" si="51"/>
        <v/>
      </c>
      <c r="U322" s="311">
        <v>0</v>
      </c>
      <c r="V322" s="312" t="str">
        <f t="shared" si="52"/>
        <v/>
      </c>
      <c r="W322" s="313" t="s">
        <v>125</v>
      </c>
      <c r="X322" s="314" t="str">
        <f t="shared" si="53"/>
        <v/>
      </c>
      <c r="Y322" s="313" t="s">
        <v>56</v>
      </c>
      <c r="Z322" s="314" t="str">
        <f>IF(SUM($E322:$N322)&gt;0,$X322*(VLOOKUP($Y322,'Lookup Tables'!$K$4:$L$7,2,FALSE)),"")</f>
        <v/>
      </c>
      <c r="AA322" s="309">
        <v>100</v>
      </c>
      <c r="AB322" s="314" t="str">
        <f t="shared" si="54"/>
        <v/>
      </c>
      <c r="AC322" s="309" t="s">
        <v>62</v>
      </c>
      <c r="AD322" s="314" t="str">
        <f t="shared" si="55"/>
        <v/>
      </c>
      <c r="AE322" s="309" t="s">
        <v>56</v>
      </c>
      <c r="AF322" s="314" t="str">
        <f t="shared" si="56"/>
        <v/>
      </c>
      <c r="AG322" s="315" t="str">
        <f t="shared" si="59"/>
        <v/>
      </c>
      <c r="AH322" s="316" t="s">
        <v>68</v>
      </c>
      <c r="AI322" s="317" t="str">
        <f t="shared" si="57"/>
        <v/>
      </c>
    </row>
    <row r="323" spans="1:35" ht="17.25" customHeight="1" x14ac:dyDescent="0.3">
      <c r="A323" s="24"/>
      <c r="B323" s="302">
        <v>311</v>
      </c>
      <c r="C323" s="303"/>
      <c r="D323" s="303"/>
      <c r="E323" s="304"/>
      <c r="F323" s="304"/>
      <c r="G323" s="304"/>
      <c r="H323" s="304"/>
      <c r="I323" s="304"/>
      <c r="J323" s="304"/>
      <c r="K323" s="304"/>
      <c r="L323" s="304"/>
      <c r="M323" s="304"/>
      <c r="N323" s="304"/>
      <c r="O323" s="305" t="str">
        <f t="shared" si="58"/>
        <v/>
      </c>
      <c r="P323" s="306" t="str">
        <f t="shared" si="48"/>
        <v/>
      </c>
      <c r="Q323" s="307">
        <f t="shared" si="49"/>
        <v>100</v>
      </c>
      <c r="R323" s="308" t="str">
        <f t="shared" si="50"/>
        <v/>
      </c>
      <c r="S323" s="309">
        <v>100</v>
      </c>
      <c r="T323" s="310" t="str">
        <f t="shared" si="51"/>
        <v/>
      </c>
      <c r="U323" s="311">
        <v>0</v>
      </c>
      <c r="V323" s="312" t="str">
        <f t="shared" si="52"/>
        <v/>
      </c>
      <c r="W323" s="313" t="s">
        <v>125</v>
      </c>
      <c r="X323" s="314" t="str">
        <f t="shared" si="53"/>
        <v/>
      </c>
      <c r="Y323" s="313" t="s">
        <v>56</v>
      </c>
      <c r="Z323" s="314" t="str">
        <f>IF(SUM($E323:$N323)&gt;0,$X323*(VLOOKUP($Y323,'Lookup Tables'!$K$4:$L$7,2,FALSE)),"")</f>
        <v/>
      </c>
      <c r="AA323" s="309">
        <v>100</v>
      </c>
      <c r="AB323" s="314" t="str">
        <f t="shared" si="54"/>
        <v/>
      </c>
      <c r="AC323" s="309" t="s">
        <v>62</v>
      </c>
      <c r="AD323" s="314" t="str">
        <f t="shared" si="55"/>
        <v/>
      </c>
      <c r="AE323" s="309" t="s">
        <v>56</v>
      </c>
      <c r="AF323" s="314" t="str">
        <f t="shared" si="56"/>
        <v/>
      </c>
      <c r="AG323" s="315" t="str">
        <f t="shared" si="59"/>
        <v/>
      </c>
      <c r="AH323" s="316" t="s">
        <v>68</v>
      </c>
      <c r="AI323" s="317" t="str">
        <f t="shared" si="57"/>
        <v/>
      </c>
    </row>
    <row r="324" spans="1:35" ht="17.25" customHeight="1" x14ac:dyDescent="0.3">
      <c r="A324" s="24"/>
      <c r="B324" s="302">
        <v>312</v>
      </c>
      <c r="C324" s="303"/>
      <c r="D324" s="303"/>
      <c r="E324" s="304"/>
      <c r="F324" s="304"/>
      <c r="G324" s="304"/>
      <c r="H324" s="304"/>
      <c r="I324" s="304"/>
      <c r="J324" s="304"/>
      <c r="K324" s="304"/>
      <c r="L324" s="304"/>
      <c r="M324" s="304"/>
      <c r="N324" s="304"/>
      <c r="O324" s="305" t="str">
        <f t="shared" si="58"/>
        <v/>
      </c>
      <c r="P324" s="306" t="str">
        <f t="shared" si="48"/>
        <v/>
      </c>
      <c r="Q324" s="307">
        <f t="shared" si="49"/>
        <v>100</v>
      </c>
      <c r="R324" s="308" t="str">
        <f t="shared" si="50"/>
        <v/>
      </c>
      <c r="S324" s="309">
        <v>100</v>
      </c>
      <c r="T324" s="310" t="str">
        <f t="shared" si="51"/>
        <v/>
      </c>
      <c r="U324" s="311">
        <v>0</v>
      </c>
      <c r="V324" s="312" t="str">
        <f t="shared" si="52"/>
        <v/>
      </c>
      <c r="W324" s="313" t="s">
        <v>125</v>
      </c>
      <c r="X324" s="314" t="str">
        <f t="shared" si="53"/>
        <v/>
      </c>
      <c r="Y324" s="313" t="s">
        <v>56</v>
      </c>
      <c r="Z324" s="314" t="str">
        <f>IF(SUM($E324:$N324)&gt;0,$X324*(VLOOKUP($Y324,'Lookup Tables'!$K$4:$L$7,2,FALSE)),"")</f>
        <v/>
      </c>
      <c r="AA324" s="309">
        <v>100</v>
      </c>
      <c r="AB324" s="314" t="str">
        <f t="shared" si="54"/>
        <v/>
      </c>
      <c r="AC324" s="309" t="s">
        <v>62</v>
      </c>
      <c r="AD324" s="314" t="str">
        <f t="shared" si="55"/>
        <v/>
      </c>
      <c r="AE324" s="309" t="s">
        <v>56</v>
      </c>
      <c r="AF324" s="314" t="str">
        <f t="shared" si="56"/>
        <v/>
      </c>
      <c r="AG324" s="315" t="str">
        <f t="shared" si="59"/>
        <v/>
      </c>
      <c r="AH324" s="316" t="s">
        <v>68</v>
      </c>
      <c r="AI324" s="317" t="str">
        <f t="shared" si="57"/>
        <v/>
      </c>
    </row>
    <row r="325" spans="1:35" ht="17.25" customHeight="1" x14ac:dyDescent="0.3">
      <c r="A325" s="24"/>
      <c r="B325" s="302">
        <v>313</v>
      </c>
      <c r="C325" s="303"/>
      <c r="D325" s="303"/>
      <c r="E325" s="304"/>
      <c r="F325" s="304"/>
      <c r="G325" s="304"/>
      <c r="H325" s="304"/>
      <c r="I325" s="304"/>
      <c r="J325" s="304"/>
      <c r="K325" s="304"/>
      <c r="L325" s="304"/>
      <c r="M325" s="304"/>
      <c r="N325" s="304"/>
      <c r="O325" s="305" t="str">
        <f t="shared" si="58"/>
        <v/>
      </c>
      <c r="P325" s="306" t="str">
        <f t="shared" si="48"/>
        <v/>
      </c>
      <c r="Q325" s="307">
        <f t="shared" si="49"/>
        <v>100</v>
      </c>
      <c r="R325" s="308" t="str">
        <f t="shared" si="50"/>
        <v/>
      </c>
      <c r="S325" s="309">
        <v>100</v>
      </c>
      <c r="T325" s="310" t="str">
        <f t="shared" si="51"/>
        <v/>
      </c>
      <c r="U325" s="311">
        <v>0</v>
      </c>
      <c r="V325" s="312" t="str">
        <f t="shared" si="52"/>
        <v/>
      </c>
      <c r="W325" s="313" t="s">
        <v>125</v>
      </c>
      <c r="X325" s="314" t="str">
        <f t="shared" si="53"/>
        <v/>
      </c>
      <c r="Y325" s="313" t="s">
        <v>56</v>
      </c>
      <c r="Z325" s="314" t="str">
        <f>IF(SUM($E325:$N325)&gt;0,$X325*(VLOOKUP($Y325,'Lookup Tables'!$K$4:$L$7,2,FALSE)),"")</f>
        <v/>
      </c>
      <c r="AA325" s="309">
        <v>100</v>
      </c>
      <c r="AB325" s="314" t="str">
        <f t="shared" si="54"/>
        <v/>
      </c>
      <c r="AC325" s="309" t="s">
        <v>62</v>
      </c>
      <c r="AD325" s="314" t="str">
        <f t="shared" si="55"/>
        <v/>
      </c>
      <c r="AE325" s="309" t="s">
        <v>56</v>
      </c>
      <c r="AF325" s="314" t="str">
        <f t="shared" si="56"/>
        <v/>
      </c>
      <c r="AG325" s="315" t="str">
        <f t="shared" si="59"/>
        <v/>
      </c>
      <c r="AH325" s="316" t="s">
        <v>68</v>
      </c>
      <c r="AI325" s="317" t="str">
        <f t="shared" si="57"/>
        <v/>
      </c>
    </row>
    <row r="326" spans="1:35" ht="17.25" customHeight="1" x14ac:dyDescent="0.3">
      <c r="A326" s="24"/>
      <c r="B326" s="302">
        <v>314</v>
      </c>
      <c r="C326" s="303"/>
      <c r="D326" s="303"/>
      <c r="E326" s="304"/>
      <c r="F326" s="304"/>
      <c r="G326" s="304"/>
      <c r="H326" s="304"/>
      <c r="I326" s="304"/>
      <c r="J326" s="304"/>
      <c r="K326" s="304"/>
      <c r="L326" s="304"/>
      <c r="M326" s="304"/>
      <c r="N326" s="304"/>
      <c r="O326" s="305" t="str">
        <f t="shared" si="58"/>
        <v/>
      </c>
      <c r="P326" s="306" t="str">
        <f t="shared" si="48"/>
        <v/>
      </c>
      <c r="Q326" s="307">
        <f t="shared" si="49"/>
        <v>100</v>
      </c>
      <c r="R326" s="308" t="str">
        <f t="shared" si="50"/>
        <v/>
      </c>
      <c r="S326" s="309">
        <v>100</v>
      </c>
      <c r="T326" s="310" t="str">
        <f t="shared" si="51"/>
        <v/>
      </c>
      <c r="U326" s="311">
        <v>0</v>
      </c>
      <c r="V326" s="312" t="str">
        <f t="shared" si="52"/>
        <v/>
      </c>
      <c r="W326" s="313" t="s">
        <v>125</v>
      </c>
      <c r="X326" s="314" t="str">
        <f t="shared" si="53"/>
        <v/>
      </c>
      <c r="Y326" s="313" t="s">
        <v>56</v>
      </c>
      <c r="Z326" s="314" t="str">
        <f>IF(SUM($E326:$N326)&gt;0,$X326*(VLOOKUP($Y326,'Lookup Tables'!$K$4:$L$7,2,FALSE)),"")</f>
        <v/>
      </c>
      <c r="AA326" s="309">
        <v>100</v>
      </c>
      <c r="AB326" s="314" t="str">
        <f t="shared" si="54"/>
        <v/>
      </c>
      <c r="AC326" s="309" t="s">
        <v>62</v>
      </c>
      <c r="AD326" s="314" t="str">
        <f t="shared" si="55"/>
        <v/>
      </c>
      <c r="AE326" s="309" t="s">
        <v>56</v>
      </c>
      <c r="AF326" s="314" t="str">
        <f t="shared" si="56"/>
        <v/>
      </c>
      <c r="AG326" s="315" t="str">
        <f t="shared" si="59"/>
        <v/>
      </c>
      <c r="AH326" s="316" t="s">
        <v>68</v>
      </c>
      <c r="AI326" s="317" t="str">
        <f t="shared" si="57"/>
        <v/>
      </c>
    </row>
    <row r="327" spans="1:35" ht="17.25" customHeight="1" x14ac:dyDescent="0.3">
      <c r="A327" s="24"/>
      <c r="B327" s="302">
        <v>315</v>
      </c>
      <c r="C327" s="303"/>
      <c r="D327" s="303"/>
      <c r="E327" s="304"/>
      <c r="F327" s="304"/>
      <c r="G327" s="304"/>
      <c r="H327" s="304"/>
      <c r="I327" s="304"/>
      <c r="J327" s="304"/>
      <c r="K327" s="304"/>
      <c r="L327" s="304"/>
      <c r="M327" s="304"/>
      <c r="N327" s="304"/>
      <c r="O327" s="305" t="str">
        <f t="shared" si="58"/>
        <v/>
      </c>
      <c r="P327" s="306" t="str">
        <f t="shared" si="48"/>
        <v/>
      </c>
      <c r="Q327" s="307">
        <f t="shared" si="49"/>
        <v>100</v>
      </c>
      <c r="R327" s="308" t="str">
        <f t="shared" si="50"/>
        <v/>
      </c>
      <c r="S327" s="309">
        <v>100</v>
      </c>
      <c r="T327" s="310" t="str">
        <f t="shared" si="51"/>
        <v/>
      </c>
      <c r="U327" s="311">
        <v>0</v>
      </c>
      <c r="V327" s="312" t="str">
        <f t="shared" si="52"/>
        <v/>
      </c>
      <c r="W327" s="313" t="s">
        <v>125</v>
      </c>
      <c r="X327" s="314" t="str">
        <f t="shared" si="53"/>
        <v/>
      </c>
      <c r="Y327" s="313" t="s">
        <v>56</v>
      </c>
      <c r="Z327" s="314" t="str">
        <f>IF(SUM($E327:$N327)&gt;0,$X327*(VLOOKUP($Y327,'Lookup Tables'!$K$4:$L$7,2,FALSE)),"")</f>
        <v/>
      </c>
      <c r="AA327" s="309">
        <v>100</v>
      </c>
      <c r="AB327" s="314" t="str">
        <f t="shared" si="54"/>
        <v/>
      </c>
      <c r="AC327" s="309" t="s">
        <v>62</v>
      </c>
      <c r="AD327" s="314" t="str">
        <f t="shared" si="55"/>
        <v/>
      </c>
      <c r="AE327" s="309" t="s">
        <v>56</v>
      </c>
      <c r="AF327" s="314" t="str">
        <f t="shared" si="56"/>
        <v/>
      </c>
      <c r="AG327" s="315" t="str">
        <f t="shared" si="59"/>
        <v/>
      </c>
      <c r="AH327" s="316" t="s">
        <v>68</v>
      </c>
      <c r="AI327" s="317" t="str">
        <f t="shared" si="57"/>
        <v/>
      </c>
    </row>
    <row r="328" spans="1:35" ht="17.25" customHeight="1" x14ac:dyDescent="0.3">
      <c r="A328" s="24"/>
      <c r="B328" s="302">
        <v>316</v>
      </c>
      <c r="C328" s="303"/>
      <c r="D328" s="303"/>
      <c r="E328" s="304"/>
      <c r="F328" s="304"/>
      <c r="G328" s="304"/>
      <c r="H328" s="304"/>
      <c r="I328" s="304"/>
      <c r="J328" s="304"/>
      <c r="K328" s="304"/>
      <c r="L328" s="304"/>
      <c r="M328" s="304"/>
      <c r="N328" s="304"/>
      <c r="O328" s="305" t="str">
        <f t="shared" si="58"/>
        <v/>
      </c>
      <c r="P328" s="306" t="str">
        <f t="shared" si="48"/>
        <v/>
      </c>
      <c r="Q328" s="307">
        <f t="shared" si="49"/>
        <v>100</v>
      </c>
      <c r="R328" s="308" t="str">
        <f t="shared" si="50"/>
        <v/>
      </c>
      <c r="S328" s="309">
        <v>100</v>
      </c>
      <c r="T328" s="310" t="str">
        <f t="shared" si="51"/>
        <v/>
      </c>
      <c r="U328" s="311">
        <v>0</v>
      </c>
      <c r="V328" s="312" t="str">
        <f t="shared" si="52"/>
        <v/>
      </c>
      <c r="W328" s="313" t="s">
        <v>125</v>
      </c>
      <c r="X328" s="314" t="str">
        <f t="shared" si="53"/>
        <v/>
      </c>
      <c r="Y328" s="313" t="s">
        <v>56</v>
      </c>
      <c r="Z328" s="314" t="str">
        <f>IF(SUM($E328:$N328)&gt;0,$X328*(VLOOKUP($Y328,'Lookup Tables'!$K$4:$L$7,2,FALSE)),"")</f>
        <v/>
      </c>
      <c r="AA328" s="309">
        <v>100</v>
      </c>
      <c r="AB328" s="314" t="str">
        <f t="shared" si="54"/>
        <v/>
      </c>
      <c r="AC328" s="309" t="s">
        <v>62</v>
      </c>
      <c r="AD328" s="314" t="str">
        <f t="shared" si="55"/>
        <v/>
      </c>
      <c r="AE328" s="309" t="s">
        <v>56</v>
      </c>
      <c r="AF328" s="314" t="str">
        <f t="shared" si="56"/>
        <v/>
      </c>
      <c r="AG328" s="315" t="str">
        <f t="shared" si="59"/>
        <v/>
      </c>
      <c r="AH328" s="316" t="s">
        <v>68</v>
      </c>
      <c r="AI328" s="317" t="str">
        <f t="shared" si="57"/>
        <v/>
      </c>
    </row>
    <row r="329" spans="1:35" ht="17.25" customHeight="1" x14ac:dyDescent="0.3">
      <c r="A329" s="24"/>
      <c r="B329" s="302">
        <v>317</v>
      </c>
      <c r="C329" s="303"/>
      <c r="D329" s="303"/>
      <c r="E329" s="304"/>
      <c r="F329" s="304"/>
      <c r="G329" s="304"/>
      <c r="H329" s="304"/>
      <c r="I329" s="304"/>
      <c r="J329" s="304"/>
      <c r="K329" s="304"/>
      <c r="L329" s="304"/>
      <c r="M329" s="304"/>
      <c r="N329" s="304"/>
      <c r="O329" s="305" t="str">
        <f t="shared" si="58"/>
        <v/>
      </c>
      <c r="P329" s="306" t="str">
        <f t="shared" si="48"/>
        <v/>
      </c>
      <c r="Q329" s="307">
        <f t="shared" si="49"/>
        <v>100</v>
      </c>
      <c r="R329" s="308" t="str">
        <f t="shared" si="50"/>
        <v/>
      </c>
      <c r="S329" s="309">
        <v>100</v>
      </c>
      <c r="T329" s="310" t="str">
        <f t="shared" si="51"/>
        <v/>
      </c>
      <c r="U329" s="311">
        <v>0</v>
      </c>
      <c r="V329" s="312" t="str">
        <f t="shared" si="52"/>
        <v/>
      </c>
      <c r="W329" s="313" t="s">
        <v>125</v>
      </c>
      <c r="X329" s="314" t="str">
        <f t="shared" si="53"/>
        <v/>
      </c>
      <c r="Y329" s="313" t="s">
        <v>56</v>
      </c>
      <c r="Z329" s="314" t="str">
        <f>IF(SUM($E329:$N329)&gt;0,$X329*(VLOOKUP($Y329,'Lookup Tables'!$K$4:$L$7,2,FALSE)),"")</f>
        <v/>
      </c>
      <c r="AA329" s="309">
        <v>100</v>
      </c>
      <c r="AB329" s="314" t="str">
        <f t="shared" si="54"/>
        <v/>
      </c>
      <c r="AC329" s="309" t="s">
        <v>62</v>
      </c>
      <c r="AD329" s="314" t="str">
        <f t="shared" si="55"/>
        <v/>
      </c>
      <c r="AE329" s="309" t="s">
        <v>56</v>
      </c>
      <c r="AF329" s="314" t="str">
        <f t="shared" si="56"/>
        <v/>
      </c>
      <c r="AG329" s="315" t="str">
        <f t="shared" si="59"/>
        <v/>
      </c>
      <c r="AH329" s="316" t="s">
        <v>68</v>
      </c>
      <c r="AI329" s="317" t="str">
        <f t="shared" si="57"/>
        <v/>
      </c>
    </row>
    <row r="330" spans="1:35" ht="17.25" customHeight="1" x14ac:dyDescent="0.3">
      <c r="A330" s="24"/>
      <c r="B330" s="302">
        <v>318</v>
      </c>
      <c r="C330" s="303"/>
      <c r="D330" s="303"/>
      <c r="E330" s="304"/>
      <c r="F330" s="304"/>
      <c r="G330" s="304"/>
      <c r="H330" s="304"/>
      <c r="I330" s="304"/>
      <c r="J330" s="304"/>
      <c r="K330" s="304"/>
      <c r="L330" s="304"/>
      <c r="M330" s="304"/>
      <c r="N330" s="304"/>
      <c r="O330" s="305" t="str">
        <f t="shared" si="58"/>
        <v/>
      </c>
      <c r="P330" s="306" t="str">
        <f t="shared" si="48"/>
        <v/>
      </c>
      <c r="Q330" s="307">
        <f t="shared" si="49"/>
        <v>100</v>
      </c>
      <c r="R330" s="308" t="str">
        <f t="shared" si="50"/>
        <v/>
      </c>
      <c r="S330" s="309">
        <v>100</v>
      </c>
      <c r="T330" s="310" t="str">
        <f t="shared" si="51"/>
        <v/>
      </c>
      <c r="U330" s="311">
        <v>0</v>
      </c>
      <c r="V330" s="312" t="str">
        <f t="shared" si="52"/>
        <v/>
      </c>
      <c r="W330" s="313" t="s">
        <v>125</v>
      </c>
      <c r="X330" s="314" t="str">
        <f t="shared" si="53"/>
        <v/>
      </c>
      <c r="Y330" s="313" t="s">
        <v>56</v>
      </c>
      <c r="Z330" s="314" t="str">
        <f>IF(SUM($E330:$N330)&gt;0,$X330*(VLOOKUP($Y330,'Lookup Tables'!$K$4:$L$7,2,FALSE)),"")</f>
        <v/>
      </c>
      <c r="AA330" s="309">
        <v>100</v>
      </c>
      <c r="AB330" s="314" t="str">
        <f t="shared" si="54"/>
        <v/>
      </c>
      <c r="AC330" s="309" t="s">
        <v>62</v>
      </c>
      <c r="AD330" s="314" t="str">
        <f t="shared" si="55"/>
        <v/>
      </c>
      <c r="AE330" s="309" t="s">
        <v>56</v>
      </c>
      <c r="AF330" s="314" t="str">
        <f t="shared" si="56"/>
        <v/>
      </c>
      <c r="AG330" s="315" t="str">
        <f t="shared" si="59"/>
        <v/>
      </c>
      <c r="AH330" s="316" t="s">
        <v>68</v>
      </c>
      <c r="AI330" s="317" t="str">
        <f t="shared" si="57"/>
        <v/>
      </c>
    </row>
    <row r="331" spans="1:35" ht="17.25" customHeight="1" x14ac:dyDescent="0.3">
      <c r="A331" s="24"/>
      <c r="B331" s="302">
        <v>319</v>
      </c>
      <c r="C331" s="303"/>
      <c r="D331" s="303"/>
      <c r="E331" s="304"/>
      <c r="F331" s="304"/>
      <c r="G331" s="304"/>
      <c r="H331" s="304"/>
      <c r="I331" s="304"/>
      <c r="J331" s="304"/>
      <c r="K331" s="304"/>
      <c r="L331" s="304"/>
      <c r="M331" s="304"/>
      <c r="N331" s="304"/>
      <c r="O331" s="305" t="str">
        <f t="shared" si="58"/>
        <v/>
      </c>
      <c r="P331" s="306" t="str">
        <f t="shared" si="48"/>
        <v/>
      </c>
      <c r="Q331" s="307">
        <f t="shared" si="49"/>
        <v>100</v>
      </c>
      <c r="R331" s="308" t="str">
        <f t="shared" si="50"/>
        <v/>
      </c>
      <c r="S331" s="309">
        <v>100</v>
      </c>
      <c r="T331" s="310" t="str">
        <f t="shared" si="51"/>
        <v/>
      </c>
      <c r="U331" s="311">
        <v>0</v>
      </c>
      <c r="V331" s="312" t="str">
        <f t="shared" si="52"/>
        <v/>
      </c>
      <c r="W331" s="313" t="s">
        <v>125</v>
      </c>
      <c r="X331" s="314" t="str">
        <f t="shared" si="53"/>
        <v/>
      </c>
      <c r="Y331" s="313" t="s">
        <v>56</v>
      </c>
      <c r="Z331" s="314" t="str">
        <f>IF(SUM($E331:$N331)&gt;0,$X331*(VLOOKUP($Y331,'Lookup Tables'!$K$4:$L$7,2,FALSE)),"")</f>
        <v/>
      </c>
      <c r="AA331" s="309">
        <v>100</v>
      </c>
      <c r="AB331" s="314" t="str">
        <f t="shared" si="54"/>
        <v/>
      </c>
      <c r="AC331" s="309" t="s">
        <v>62</v>
      </c>
      <c r="AD331" s="314" t="str">
        <f t="shared" si="55"/>
        <v/>
      </c>
      <c r="AE331" s="309" t="s">
        <v>56</v>
      </c>
      <c r="AF331" s="314" t="str">
        <f t="shared" si="56"/>
        <v/>
      </c>
      <c r="AG331" s="315" t="str">
        <f t="shared" si="59"/>
        <v/>
      </c>
      <c r="AH331" s="316" t="s">
        <v>68</v>
      </c>
      <c r="AI331" s="317" t="str">
        <f t="shared" si="57"/>
        <v/>
      </c>
    </row>
    <row r="332" spans="1:35" ht="17.25" customHeight="1" x14ac:dyDescent="0.3">
      <c r="A332" s="24"/>
      <c r="B332" s="302">
        <v>320</v>
      </c>
      <c r="C332" s="303"/>
      <c r="D332" s="303"/>
      <c r="E332" s="304"/>
      <c r="F332" s="304"/>
      <c r="G332" s="304"/>
      <c r="H332" s="304"/>
      <c r="I332" s="304"/>
      <c r="J332" s="304"/>
      <c r="K332" s="304"/>
      <c r="L332" s="304"/>
      <c r="M332" s="304"/>
      <c r="N332" s="304"/>
      <c r="O332" s="305" t="str">
        <f t="shared" si="58"/>
        <v/>
      </c>
      <c r="P332" s="306" t="str">
        <f t="shared" si="48"/>
        <v/>
      </c>
      <c r="Q332" s="307">
        <f t="shared" si="49"/>
        <v>100</v>
      </c>
      <c r="R332" s="308" t="str">
        <f t="shared" si="50"/>
        <v/>
      </c>
      <c r="S332" s="309">
        <v>100</v>
      </c>
      <c r="T332" s="310" t="str">
        <f t="shared" si="51"/>
        <v/>
      </c>
      <c r="U332" s="311">
        <v>0</v>
      </c>
      <c r="V332" s="312" t="str">
        <f t="shared" si="52"/>
        <v/>
      </c>
      <c r="W332" s="313" t="s">
        <v>125</v>
      </c>
      <c r="X332" s="314" t="str">
        <f t="shared" si="53"/>
        <v/>
      </c>
      <c r="Y332" s="313" t="s">
        <v>56</v>
      </c>
      <c r="Z332" s="314" t="str">
        <f>IF(SUM($E332:$N332)&gt;0,$X332*(VLOOKUP($Y332,'Lookup Tables'!$K$4:$L$7,2,FALSE)),"")</f>
        <v/>
      </c>
      <c r="AA332" s="309">
        <v>100</v>
      </c>
      <c r="AB332" s="314" t="str">
        <f t="shared" si="54"/>
        <v/>
      </c>
      <c r="AC332" s="309" t="s">
        <v>62</v>
      </c>
      <c r="AD332" s="314" t="str">
        <f t="shared" si="55"/>
        <v/>
      </c>
      <c r="AE332" s="309" t="s">
        <v>56</v>
      </c>
      <c r="AF332" s="314" t="str">
        <f t="shared" si="56"/>
        <v/>
      </c>
      <c r="AG332" s="315" t="str">
        <f t="shared" si="59"/>
        <v/>
      </c>
      <c r="AH332" s="316" t="s">
        <v>68</v>
      </c>
      <c r="AI332" s="317" t="str">
        <f t="shared" si="57"/>
        <v/>
      </c>
    </row>
    <row r="333" spans="1:35" ht="17.25" customHeight="1" x14ac:dyDescent="0.3">
      <c r="A333" s="24"/>
      <c r="B333" s="302">
        <v>321</v>
      </c>
      <c r="C333" s="303"/>
      <c r="D333" s="303"/>
      <c r="E333" s="304"/>
      <c r="F333" s="304"/>
      <c r="G333" s="304"/>
      <c r="H333" s="304"/>
      <c r="I333" s="304"/>
      <c r="J333" s="304"/>
      <c r="K333" s="304"/>
      <c r="L333" s="304"/>
      <c r="M333" s="304"/>
      <c r="N333" s="304"/>
      <c r="O333" s="305" t="str">
        <f t="shared" si="58"/>
        <v/>
      </c>
      <c r="P333" s="306" t="str">
        <f t="shared" ref="P333:P396" si="60">IF(SUM($E333:$N333)&gt;0,($O333/2)^2*PI()*$T$6,"")</f>
        <v/>
      </c>
      <c r="Q333" s="307">
        <f t="shared" ref="Q333:Q396" si="61">$T$4</f>
        <v>100</v>
      </c>
      <c r="R333" s="308" t="str">
        <f t="shared" ref="R333:R396" si="62">IF(SUM($E333:$N333)&gt;0,$P333*($T$4/100),"")</f>
        <v/>
      </c>
      <c r="S333" s="309">
        <v>100</v>
      </c>
      <c r="T333" s="310" t="str">
        <f t="shared" ref="T333:T396" si="63">IF(SUM($E333:$N333)&gt;0,$R333*($S333/100),"")</f>
        <v/>
      </c>
      <c r="U333" s="311">
        <v>0</v>
      </c>
      <c r="V333" s="312" t="str">
        <f t="shared" ref="V333:V396" si="64">IF(SUM($E333:$N333)&gt;0,$T333*(1+($U333/100)),"")</f>
        <v/>
      </c>
      <c r="W333" s="313" t="s">
        <v>125</v>
      </c>
      <c r="X333" s="314" t="str">
        <f t="shared" ref="X333:X396" si="65">IF(SUM($E333:$N333)&gt;0,$V333*INDEX(Primary_structure_factor,MATCH(W333,Primary_structure_input,0))*0.4,"")</f>
        <v/>
      </c>
      <c r="Y333" s="313" t="s">
        <v>56</v>
      </c>
      <c r="Z333" s="314" t="str">
        <f>IF(SUM($E333:$N333)&gt;0,$X333*(VLOOKUP($Y333,'Lookup Tables'!$K$4:$L$7,2,FALSE)),"")</f>
        <v/>
      </c>
      <c r="AA333" s="309">
        <v>100</v>
      </c>
      <c r="AB333" s="314" t="str">
        <f t="shared" ref="AB333:AB396" si="66">IF(SUM($E333:$N333)&gt;0,$V333*(($AA333/100)*0.6),"")</f>
        <v/>
      </c>
      <c r="AC333" s="309" t="s">
        <v>62</v>
      </c>
      <c r="AD333" s="314" t="str">
        <f t="shared" ref="AD333:AD396" si="67">IF(SUM($E333:$N333)&gt;0,$AB333*(INDEX(Canopy_completeness_factor,MATCH(AC333,Canopy_completeness_input,0))),"")</f>
        <v/>
      </c>
      <c r="AE333" s="309" t="s">
        <v>56</v>
      </c>
      <c r="AF333" s="314" t="str">
        <f t="shared" ref="AF333:AF396" si="68">IF(SUM($E333:$N333)&gt;0,$AD333*(INDEX(Crown_quality_factor,MATCH($AE333,Crown_quality_input,0))),"")</f>
        <v/>
      </c>
      <c r="AG333" s="315" t="str">
        <f t="shared" si="59"/>
        <v/>
      </c>
      <c r="AH333" s="316" t="s">
        <v>68</v>
      </c>
      <c r="AI333" s="317" t="str">
        <f t="shared" ref="AI333:AI396" si="69">IF(ISBLANK($AH333),"",IF(SUM($E333:$N333)&gt;0,$AG333*INDEX(Life_expectancy_factor,MATCH($AH333,Life_expectancy_input,0)),""))</f>
        <v/>
      </c>
    </row>
    <row r="334" spans="1:35" ht="17.25" customHeight="1" x14ac:dyDescent="0.3">
      <c r="A334" s="24"/>
      <c r="B334" s="302">
        <v>322</v>
      </c>
      <c r="C334" s="303"/>
      <c r="D334" s="303"/>
      <c r="E334" s="304"/>
      <c r="F334" s="304"/>
      <c r="G334" s="304"/>
      <c r="H334" s="304"/>
      <c r="I334" s="304"/>
      <c r="J334" s="304"/>
      <c r="K334" s="304"/>
      <c r="L334" s="304"/>
      <c r="M334" s="304"/>
      <c r="N334" s="304"/>
      <c r="O334" s="305" t="str">
        <f t="shared" ref="O334:O397" si="70">IF(SUM($E334:$N334)&gt;0,SQRT($E334^2+$F334^2+$G334^2+$H334^2+$I334^2+$J334^2+$K334^2+$L334^2+$M334^2+$N334^2),"")</f>
        <v/>
      </c>
      <c r="P334" s="306" t="str">
        <f t="shared" si="60"/>
        <v/>
      </c>
      <c r="Q334" s="307">
        <f t="shared" si="61"/>
        <v>100</v>
      </c>
      <c r="R334" s="308" t="str">
        <f t="shared" si="62"/>
        <v/>
      </c>
      <c r="S334" s="309">
        <v>100</v>
      </c>
      <c r="T334" s="310" t="str">
        <f t="shared" si="63"/>
        <v/>
      </c>
      <c r="U334" s="311">
        <v>0</v>
      </c>
      <c r="V334" s="312" t="str">
        <f t="shared" si="64"/>
        <v/>
      </c>
      <c r="W334" s="313" t="s">
        <v>125</v>
      </c>
      <c r="X334" s="314" t="str">
        <f t="shared" si="65"/>
        <v/>
      </c>
      <c r="Y334" s="313" t="s">
        <v>56</v>
      </c>
      <c r="Z334" s="314" t="str">
        <f>IF(SUM($E334:$N334)&gt;0,$X334*(VLOOKUP($Y334,'Lookup Tables'!$K$4:$L$7,2,FALSE)),"")</f>
        <v/>
      </c>
      <c r="AA334" s="309">
        <v>100</v>
      </c>
      <c r="AB334" s="314" t="str">
        <f t="shared" si="66"/>
        <v/>
      </c>
      <c r="AC334" s="309" t="s">
        <v>62</v>
      </c>
      <c r="AD334" s="314" t="str">
        <f t="shared" si="67"/>
        <v/>
      </c>
      <c r="AE334" s="309" t="s">
        <v>56</v>
      </c>
      <c r="AF334" s="314" t="str">
        <f t="shared" si="68"/>
        <v/>
      </c>
      <c r="AG334" s="315" t="str">
        <f t="shared" si="59"/>
        <v/>
      </c>
      <c r="AH334" s="316" t="s">
        <v>68</v>
      </c>
      <c r="AI334" s="317" t="str">
        <f t="shared" si="69"/>
        <v/>
      </c>
    </row>
    <row r="335" spans="1:35" ht="17.25" customHeight="1" x14ac:dyDescent="0.3">
      <c r="A335" s="24"/>
      <c r="B335" s="302">
        <v>323</v>
      </c>
      <c r="C335" s="303"/>
      <c r="D335" s="303"/>
      <c r="E335" s="304"/>
      <c r="F335" s="304"/>
      <c r="G335" s="304"/>
      <c r="H335" s="304"/>
      <c r="I335" s="304"/>
      <c r="J335" s="304"/>
      <c r="K335" s="304"/>
      <c r="L335" s="304"/>
      <c r="M335" s="304"/>
      <c r="N335" s="304"/>
      <c r="O335" s="305" t="str">
        <f t="shared" si="70"/>
        <v/>
      </c>
      <c r="P335" s="306" t="str">
        <f t="shared" si="60"/>
        <v/>
      </c>
      <c r="Q335" s="307">
        <f t="shared" si="61"/>
        <v>100</v>
      </c>
      <c r="R335" s="308" t="str">
        <f t="shared" si="62"/>
        <v/>
      </c>
      <c r="S335" s="309">
        <v>100</v>
      </c>
      <c r="T335" s="310" t="str">
        <f t="shared" si="63"/>
        <v/>
      </c>
      <c r="U335" s="311">
        <v>0</v>
      </c>
      <c r="V335" s="312" t="str">
        <f t="shared" si="64"/>
        <v/>
      </c>
      <c r="W335" s="313" t="s">
        <v>125</v>
      </c>
      <c r="X335" s="314" t="str">
        <f t="shared" si="65"/>
        <v/>
      </c>
      <c r="Y335" s="313" t="s">
        <v>56</v>
      </c>
      <c r="Z335" s="314" t="str">
        <f>IF(SUM($E335:$N335)&gt;0,$X335*(VLOOKUP($Y335,'Lookup Tables'!$K$4:$L$7,2,FALSE)),"")</f>
        <v/>
      </c>
      <c r="AA335" s="309">
        <v>100</v>
      </c>
      <c r="AB335" s="314" t="str">
        <f t="shared" si="66"/>
        <v/>
      </c>
      <c r="AC335" s="309" t="s">
        <v>62</v>
      </c>
      <c r="AD335" s="314" t="str">
        <f t="shared" si="67"/>
        <v/>
      </c>
      <c r="AE335" s="309" t="s">
        <v>56</v>
      </c>
      <c r="AF335" s="314" t="str">
        <f t="shared" si="68"/>
        <v/>
      </c>
      <c r="AG335" s="315" t="str">
        <f t="shared" ref="AG335:AG398" si="71">IF(SUM($E335:$N335)&gt;0,SUM($Z335,$AF335),"")</f>
        <v/>
      </c>
      <c r="AH335" s="316" t="s">
        <v>68</v>
      </c>
      <c r="AI335" s="317" t="str">
        <f t="shared" si="69"/>
        <v/>
      </c>
    </row>
    <row r="336" spans="1:35" ht="17.25" customHeight="1" x14ac:dyDescent="0.3">
      <c r="A336" s="24"/>
      <c r="B336" s="302">
        <v>324</v>
      </c>
      <c r="C336" s="303"/>
      <c r="D336" s="303"/>
      <c r="E336" s="304"/>
      <c r="F336" s="304"/>
      <c r="G336" s="304"/>
      <c r="H336" s="304"/>
      <c r="I336" s="304"/>
      <c r="J336" s="304"/>
      <c r="K336" s="304"/>
      <c r="L336" s="304"/>
      <c r="M336" s="304"/>
      <c r="N336" s="304"/>
      <c r="O336" s="305" t="str">
        <f t="shared" si="70"/>
        <v/>
      </c>
      <c r="P336" s="306" t="str">
        <f t="shared" si="60"/>
        <v/>
      </c>
      <c r="Q336" s="307">
        <f t="shared" si="61"/>
        <v>100</v>
      </c>
      <c r="R336" s="308" t="str">
        <f t="shared" si="62"/>
        <v/>
      </c>
      <c r="S336" s="309">
        <v>100</v>
      </c>
      <c r="T336" s="310" t="str">
        <f t="shared" si="63"/>
        <v/>
      </c>
      <c r="U336" s="311">
        <v>0</v>
      </c>
      <c r="V336" s="312" t="str">
        <f t="shared" si="64"/>
        <v/>
      </c>
      <c r="W336" s="313" t="s">
        <v>125</v>
      </c>
      <c r="X336" s="314" t="str">
        <f t="shared" si="65"/>
        <v/>
      </c>
      <c r="Y336" s="313" t="s">
        <v>56</v>
      </c>
      <c r="Z336" s="314" t="str">
        <f>IF(SUM($E336:$N336)&gt;0,$X336*(VLOOKUP($Y336,'Lookup Tables'!$K$4:$L$7,2,FALSE)),"")</f>
        <v/>
      </c>
      <c r="AA336" s="309">
        <v>100</v>
      </c>
      <c r="AB336" s="314" t="str">
        <f t="shared" si="66"/>
        <v/>
      </c>
      <c r="AC336" s="309" t="s">
        <v>62</v>
      </c>
      <c r="AD336" s="314" t="str">
        <f t="shared" si="67"/>
        <v/>
      </c>
      <c r="AE336" s="309" t="s">
        <v>56</v>
      </c>
      <c r="AF336" s="314" t="str">
        <f t="shared" si="68"/>
        <v/>
      </c>
      <c r="AG336" s="315" t="str">
        <f t="shared" si="71"/>
        <v/>
      </c>
      <c r="AH336" s="316" t="s">
        <v>68</v>
      </c>
      <c r="AI336" s="317" t="str">
        <f t="shared" si="69"/>
        <v/>
      </c>
    </row>
    <row r="337" spans="1:35" ht="17.25" customHeight="1" x14ac:dyDescent="0.3">
      <c r="A337" s="24"/>
      <c r="B337" s="302">
        <v>325</v>
      </c>
      <c r="C337" s="303"/>
      <c r="D337" s="303"/>
      <c r="E337" s="304"/>
      <c r="F337" s="304"/>
      <c r="G337" s="304"/>
      <c r="H337" s="304"/>
      <c r="I337" s="304"/>
      <c r="J337" s="304"/>
      <c r="K337" s="304"/>
      <c r="L337" s="304"/>
      <c r="M337" s="304"/>
      <c r="N337" s="304"/>
      <c r="O337" s="305" t="str">
        <f t="shared" si="70"/>
        <v/>
      </c>
      <c r="P337" s="306" t="str">
        <f t="shared" si="60"/>
        <v/>
      </c>
      <c r="Q337" s="307">
        <f t="shared" si="61"/>
        <v>100</v>
      </c>
      <c r="R337" s="308" t="str">
        <f t="shared" si="62"/>
        <v/>
      </c>
      <c r="S337" s="309">
        <v>100</v>
      </c>
      <c r="T337" s="310" t="str">
        <f t="shared" si="63"/>
        <v/>
      </c>
      <c r="U337" s="311">
        <v>0</v>
      </c>
      <c r="V337" s="312" t="str">
        <f t="shared" si="64"/>
        <v/>
      </c>
      <c r="W337" s="313" t="s">
        <v>125</v>
      </c>
      <c r="X337" s="314" t="str">
        <f t="shared" si="65"/>
        <v/>
      </c>
      <c r="Y337" s="313" t="s">
        <v>56</v>
      </c>
      <c r="Z337" s="314" t="str">
        <f>IF(SUM($E337:$N337)&gt;0,$X337*(VLOOKUP($Y337,'Lookup Tables'!$K$4:$L$7,2,FALSE)),"")</f>
        <v/>
      </c>
      <c r="AA337" s="309">
        <v>100</v>
      </c>
      <c r="AB337" s="314" t="str">
        <f t="shared" si="66"/>
        <v/>
      </c>
      <c r="AC337" s="309" t="s">
        <v>62</v>
      </c>
      <c r="AD337" s="314" t="str">
        <f t="shared" si="67"/>
        <v/>
      </c>
      <c r="AE337" s="309" t="s">
        <v>56</v>
      </c>
      <c r="AF337" s="314" t="str">
        <f t="shared" si="68"/>
        <v/>
      </c>
      <c r="AG337" s="315" t="str">
        <f t="shared" si="71"/>
        <v/>
      </c>
      <c r="AH337" s="316" t="s">
        <v>68</v>
      </c>
      <c r="AI337" s="317" t="str">
        <f t="shared" si="69"/>
        <v/>
      </c>
    </row>
    <row r="338" spans="1:35" ht="17.25" customHeight="1" x14ac:dyDescent="0.3">
      <c r="A338" s="24"/>
      <c r="B338" s="302">
        <v>326</v>
      </c>
      <c r="C338" s="303"/>
      <c r="D338" s="303"/>
      <c r="E338" s="304"/>
      <c r="F338" s="304"/>
      <c r="G338" s="304"/>
      <c r="H338" s="304"/>
      <c r="I338" s="304"/>
      <c r="J338" s="304"/>
      <c r="K338" s="304"/>
      <c r="L338" s="304"/>
      <c r="M338" s="304"/>
      <c r="N338" s="304"/>
      <c r="O338" s="305" t="str">
        <f t="shared" si="70"/>
        <v/>
      </c>
      <c r="P338" s="306" t="str">
        <f t="shared" si="60"/>
        <v/>
      </c>
      <c r="Q338" s="307">
        <f t="shared" si="61"/>
        <v>100</v>
      </c>
      <c r="R338" s="308" t="str">
        <f t="shared" si="62"/>
        <v/>
      </c>
      <c r="S338" s="309">
        <v>100</v>
      </c>
      <c r="T338" s="310" t="str">
        <f t="shared" si="63"/>
        <v/>
      </c>
      <c r="U338" s="311">
        <v>0</v>
      </c>
      <c r="V338" s="312" t="str">
        <f t="shared" si="64"/>
        <v/>
      </c>
      <c r="W338" s="313" t="s">
        <v>125</v>
      </c>
      <c r="X338" s="314" t="str">
        <f t="shared" si="65"/>
        <v/>
      </c>
      <c r="Y338" s="313" t="s">
        <v>56</v>
      </c>
      <c r="Z338" s="314" t="str">
        <f>IF(SUM($E338:$N338)&gt;0,$X338*(VLOOKUP($Y338,'Lookup Tables'!$K$4:$L$7,2,FALSE)),"")</f>
        <v/>
      </c>
      <c r="AA338" s="309">
        <v>100</v>
      </c>
      <c r="AB338" s="314" t="str">
        <f t="shared" si="66"/>
        <v/>
      </c>
      <c r="AC338" s="309" t="s">
        <v>62</v>
      </c>
      <c r="AD338" s="314" t="str">
        <f t="shared" si="67"/>
        <v/>
      </c>
      <c r="AE338" s="309" t="s">
        <v>56</v>
      </c>
      <c r="AF338" s="314" t="str">
        <f t="shared" si="68"/>
        <v/>
      </c>
      <c r="AG338" s="315" t="str">
        <f t="shared" si="71"/>
        <v/>
      </c>
      <c r="AH338" s="316" t="s">
        <v>68</v>
      </c>
      <c r="AI338" s="317" t="str">
        <f t="shared" si="69"/>
        <v/>
      </c>
    </row>
    <row r="339" spans="1:35" ht="17.25" customHeight="1" x14ac:dyDescent="0.3">
      <c r="A339" s="24"/>
      <c r="B339" s="302">
        <v>327</v>
      </c>
      <c r="C339" s="303"/>
      <c r="D339" s="303"/>
      <c r="E339" s="304"/>
      <c r="F339" s="304"/>
      <c r="G339" s="304"/>
      <c r="H339" s="304"/>
      <c r="I339" s="304"/>
      <c r="J339" s="304"/>
      <c r="K339" s="304"/>
      <c r="L339" s="304"/>
      <c r="M339" s="304"/>
      <c r="N339" s="304"/>
      <c r="O339" s="305" t="str">
        <f t="shared" si="70"/>
        <v/>
      </c>
      <c r="P339" s="306" t="str">
        <f t="shared" si="60"/>
        <v/>
      </c>
      <c r="Q339" s="307">
        <f t="shared" si="61"/>
        <v>100</v>
      </c>
      <c r="R339" s="308" t="str">
        <f t="shared" si="62"/>
        <v/>
      </c>
      <c r="S339" s="309">
        <v>100</v>
      </c>
      <c r="T339" s="310" t="str">
        <f t="shared" si="63"/>
        <v/>
      </c>
      <c r="U339" s="311">
        <v>0</v>
      </c>
      <c r="V339" s="312" t="str">
        <f t="shared" si="64"/>
        <v/>
      </c>
      <c r="W339" s="313" t="s">
        <v>125</v>
      </c>
      <c r="X339" s="314" t="str">
        <f t="shared" si="65"/>
        <v/>
      </c>
      <c r="Y339" s="313" t="s">
        <v>56</v>
      </c>
      <c r="Z339" s="314" t="str">
        <f>IF(SUM($E339:$N339)&gt;0,$X339*(VLOOKUP($Y339,'Lookup Tables'!$K$4:$L$7,2,FALSE)),"")</f>
        <v/>
      </c>
      <c r="AA339" s="309">
        <v>100</v>
      </c>
      <c r="AB339" s="314" t="str">
        <f t="shared" si="66"/>
        <v/>
      </c>
      <c r="AC339" s="309" t="s">
        <v>62</v>
      </c>
      <c r="AD339" s="314" t="str">
        <f t="shared" si="67"/>
        <v/>
      </c>
      <c r="AE339" s="309" t="s">
        <v>56</v>
      </c>
      <c r="AF339" s="314" t="str">
        <f t="shared" si="68"/>
        <v/>
      </c>
      <c r="AG339" s="315" t="str">
        <f t="shared" si="71"/>
        <v/>
      </c>
      <c r="AH339" s="316" t="s">
        <v>68</v>
      </c>
      <c r="AI339" s="317" t="str">
        <f t="shared" si="69"/>
        <v/>
      </c>
    </row>
    <row r="340" spans="1:35" ht="17.25" customHeight="1" x14ac:dyDescent="0.3">
      <c r="A340" s="24"/>
      <c r="B340" s="302">
        <v>328</v>
      </c>
      <c r="C340" s="303"/>
      <c r="D340" s="303"/>
      <c r="E340" s="304"/>
      <c r="F340" s="304"/>
      <c r="G340" s="304"/>
      <c r="H340" s="304"/>
      <c r="I340" s="304"/>
      <c r="J340" s="304"/>
      <c r="K340" s="304"/>
      <c r="L340" s="304"/>
      <c r="M340" s="304"/>
      <c r="N340" s="304"/>
      <c r="O340" s="305" t="str">
        <f t="shared" si="70"/>
        <v/>
      </c>
      <c r="P340" s="306" t="str">
        <f t="shared" si="60"/>
        <v/>
      </c>
      <c r="Q340" s="307">
        <f t="shared" si="61"/>
        <v>100</v>
      </c>
      <c r="R340" s="308" t="str">
        <f t="shared" si="62"/>
        <v/>
      </c>
      <c r="S340" s="309">
        <v>100</v>
      </c>
      <c r="T340" s="310" t="str">
        <f t="shared" si="63"/>
        <v/>
      </c>
      <c r="U340" s="311">
        <v>0</v>
      </c>
      <c r="V340" s="312" t="str">
        <f t="shared" si="64"/>
        <v/>
      </c>
      <c r="W340" s="313" t="s">
        <v>125</v>
      </c>
      <c r="X340" s="314" t="str">
        <f t="shared" si="65"/>
        <v/>
      </c>
      <c r="Y340" s="313" t="s">
        <v>56</v>
      </c>
      <c r="Z340" s="314" t="str">
        <f>IF(SUM($E340:$N340)&gt;0,$X340*(VLOOKUP($Y340,'Lookup Tables'!$K$4:$L$7,2,FALSE)),"")</f>
        <v/>
      </c>
      <c r="AA340" s="309">
        <v>100</v>
      </c>
      <c r="AB340" s="314" t="str">
        <f t="shared" si="66"/>
        <v/>
      </c>
      <c r="AC340" s="309" t="s">
        <v>62</v>
      </c>
      <c r="AD340" s="314" t="str">
        <f t="shared" si="67"/>
        <v/>
      </c>
      <c r="AE340" s="309" t="s">
        <v>56</v>
      </c>
      <c r="AF340" s="314" t="str">
        <f t="shared" si="68"/>
        <v/>
      </c>
      <c r="AG340" s="315" t="str">
        <f t="shared" si="71"/>
        <v/>
      </c>
      <c r="AH340" s="316" t="s">
        <v>68</v>
      </c>
      <c r="AI340" s="317" t="str">
        <f t="shared" si="69"/>
        <v/>
      </c>
    </row>
    <row r="341" spans="1:35" ht="17.25" customHeight="1" x14ac:dyDescent="0.3">
      <c r="A341" s="24"/>
      <c r="B341" s="302">
        <v>329</v>
      </c>
      <c r="C341" s="303"/>
      <c r="D341" s="303"/>
      <c r="E341" s="304"/>
      <c r="F341" s="304"/>
      <c r="G341" s="304"/>
      <c r="H341" s="304"/>
      <c r="I341" s="304"/>
      <c r="J341" s="304"/>
      <c r="K341" s="304"/>
      <c r="L341" s="304"/>
      <c r="M341" s="304"/>
      <c r="N341" s="304"/>
      <c r="O341" s="305" t="str">
        <f t="shared" si="70"/>
        <v/>
      </c>
      <c r="P341" s="306" t="str">
        <f t="shared" si="60"/>
        <v/>
      </c>
      <c r="Q341" s="307">
        <f t="shared" si="61"/>
        <v>100</v>
      </c>
      <c r="R341" s="308" t="str">
        <f t="shared" si="62"/>
        <v/>
      </c>
      <c r="S341" s="309">
        <v>100</v>
      </c>
      <c r="T341" s="310" t="str">
        <f t="shared" si="63"/>
        <v/>
      </c>
      <c r="U341" s="311">
        <v>0</v>
      </c>
      <c r="V341" s="312" t="str">
        <f t="shared" si="64"/>
        <v/>
      </c>
      <c r="W341" s="313" t="s">
        <v>125</v>
      </c>
      <c r="X341" s="314" t="str">
        <f t="shared" si="65"/>
        <v/>
      </c>
      <c r="Y341" s="313" t="s">
        <v>56</v>
      </c>
      <c r="Z341" s="314" t="str">
        <f>IF(SUM($E341:$N341)&gt;0,$X341*(VLOOKUP($Y341,'Lookup Tables'!$K$4:$L$7,2,FALSE)),"")</f>
        <v/>
      </c>
      <c r="AA341" s="309">
        <v>100</v>
      </c>
      <c r="AB341" s="314" t="str">
        <f t="shared" si="66"/>
        <v/>
      </c>
      <c r="AC341" s="309" t="s">
        <v>62</v>
      </c>
      <c r="AD341" s="314" t="str">
        <f t="shared" si="67"/>
        <v/>
      </c>
      <c r="AE341" s="309" t="s">
        <v>56</v>
      </c>
      <c r="AF341" s="314" t="str">
        <f t="shared" si="68"/>
        <v/>
      </c>
      <c r="AG341" s="315" t="str">
        <f t="shared" si="71"/>
        <v/>
      </c>
      <c r="AH341" s="316" t="s">
        <v>68</v>
      </c>
      <c r="AI341" s="317" t="str">
        <f t="shared" si="69"/>
        <v/>
      </c>
    </row>
    <row r="342" spans="1:35" ht="17.25" customHeight="1" x14ac:dyDescent="0.3">
      <c r="A342" s="24"/>
      <c r="B342" s="302">
        <v>330</v>
      </c>
      <c r="C342" s="303"/>
      <c r="D342" s="303"/>
      <c r="E342" s="304"/>
      <c r="F342" s="304"/>
      <c r="G342" s="304"/>
      <c r="H342" s="304"/>
      <c r="I342" s="304"/>
      <c r="J342" s="304"/>
      <c r="K342" s="304"/>
      <c r="L342" s="304"/>
      <c r="M342" s="304"/>
      <c r="N342" s="304"/>
      <c r="O342" s="305" t="str">
        <f t="shared" si="70"/>
        <v/>
      </c>
      <c r="P342" s="306" t="str">
        <f t="shared" si="60"/>
        <v/>
      </c>
      <c r="Q342" s="307">
        <f t="shared" si="61"/>
        <v>100</v>
      </c>
      <c r="R342" s="308" t="str">
        <f t="shared" si="62"/>
        <v/>
      </c>
      <c r="S342" s="309">
        <v>100</v>
      </c>
      <c r="T342" s="310" t="str">
        <f t="shared" si="63"/>
        <v/>
      </c>
      <c r="U342" s="311">
        <v>0</v>
      </c>
      <c r="V342" s="312" t="str">
        <f t="shared" si="64"/>
        <v/>
      </c>
      <c r="W342" s="313" t="s">
        <v>125</v>
      </c>
      <c r="X342" s="314" t="str">
        <f t="shared" si="65"/>
        <v/>
      </c>
      <c r="Y342" s="313" t="s">
        <v>56</v>
      </c>
      <c r="Z342" s="314" t="str">
        <f>IF(SUM($E342:$N342)&gt;0,$X342*(VLOOKUP($Y342,'Lookup Tables'!$K$4:$L$7,2,FALSE)),"")</f>
        <v/>
      </c>
      <c r="AA342" s="309">
        <v>100</v>
      </c>
      <c r="AB342" s="314" t="str">
        <f t="shared" si="66"/>
        <v/>
      </c>
      <c r="AC342" s="309" t="s">
        <v>62</v>
      </c>
      <c r="AD342" s="314" t="str">
        <f t="shared" si="67"/>
        <v/>
      </c>
      <c r="AE342" s="309" t="s">
        <v>56</v>
      </c>
      <c r="AF342" s="314" t="str">
        <f t="shared" si="68"/>
        <v/>
      </c>
      <c r="AG342" s="315" t="str">
        <f t="shared" si="71"/>
        <v/>
      </c>
      <c r="AH342" s="316" t="s">
        <v>68</v>
      </c>
      <c r="AI342" s="317" t="str">
        <f t="shared" si="69"/>
        <v/>
      </c>
    </row>
    <row r="343" spans="1:35" ht="17.25" customHeight="1" x14ac:dyDescent="0.3">
      <c r="A343" s="24"/>
      <c r="B343" s="302">
        <v>331</v>
      </c>
      <c r="C343" s="303"/>
      <c r="D343" s="303"/>
      <c r="E343" s="304"/>
      <c r="F343" s="304"/>
      <c r="G343" s="304"/>
      <c r="H343" s="304"/>
      <c r="I343" s="304"/>
      <c r="J343" s="304"/>
      <c r="K343" s="304"/>
      <c r="L343" s="304"/>
      <c r="M343" s="304"/>
      <c r="N343" s="304"/>
      <c r="O343" s="305" t="str">
        <f t="shared" si="70"/>
        <v/>
      </c>
      <c r="P343" s="306" t="str">
        <f t="shared" si="60"/>
        <v/>
      </c>
      <c r="Q343" s="307">
        <f t="shared" si="61"/>
        <v>100</v>
      </c>
      <c r="R343" s="308" t="str">
        <f t="shared" si="62"/>
        <v/>
      </c>
      <c r="S343" s="309">
        <v>100</v>
      </c>
      <c r="T343" s="310" t="str">
        <f t="shared" si="63"/>
        <v/>
      </c>
      <c r="U343" s="311">
        <v>0</v>
      </c>
      <c r="V343" s="312" t="str">
        <f t="shared" si="64"/>
        <v/>
      </c>
      <c r="W343" s="313" t="s">
        <v>125</v>
      </c>
      <c r="X343" s="314" t="str">
        <f t="shared" si="65"/>
        <v/>
      </c>
      <c r="Y343" s="313" t="s">
        <v>56</v>
      </c>
      <c r="Z343" s="314" t="str">
        <f>IF(SUM($E343:$N343)&gt;0,$X343*(VLOOKUP($Y343,'Lookup Tables'!$K$4:$L$7,2,FALSE)),"")</f>
        <v/>
      </c>
      <c r="AA343" s="309">
        <v>100</v>
      </c>
      <c r="AB343" s="314" t="str">
        <f t="shared" si="66"/>
        <v/>
      </c>
      <c r="AC343" s="309" t="s">
        <v>62</v>
      </c>
      <c r="AD343" s="314" t="str">
        <f t="shared" si="67"/>
        <v/>
      </c>
      <c r="AE343" s="309" t="s">
        <v>56</v>
      </c>
      <c r="AF343" s="314" t="str">
        <f t="shared" si="68"/>
        <v/>
      </c>
      <c r="AG343" s="315" t="str">
        <f t="shared" si="71"/>
        <v/>
      </c>
      <c r="AH343" s="316" t="s">
        <v>68</v>
      </c>
      <c r="AI343" s="317" t="str">
        <f t="shared" si="69"/>
        <v/>
      </c>
    </row>
    <row r="344" spans="1:35" ht="17.25" customHeight="1" x14ac:dyDescent="0.3">
      <c r="A344" s="24"/>
      <c r="B344" s="302">
        <v>332</v>
      </c>
      <c r="C344" s="303"/>
      <c r="D344" s="303"/>
      <c r="E344" s="304"/>
      <c r="F344" s="304"/>
      <c r="G344" s="304"/>
      <c r="H344" s="304"/>
      <c r="I344" s="304"/>
      <c r="J344" s="304"/>
      <c r="K344" s="304"/>
      <c r="L344" s="304"/>
      <c r="M344" s="304"/>
      <c r="N344" s="304"/>
      <c r="O344" s="305" t="str">
        <f t="shared" si="70"/>
        <v/>
      </c>
      <c r="P344" s="306" t="str">
        <f t="shared" si="60"/>
        <v/>
      </c>
      <c r="Q344" s="307">
        <f t="shared" si="61"/>
        <v>100</v>
      </c>
      <c r="R344" s="308" t="str">
        <f t="shared" si="62"/>
        <v/>
      </c>
      <c r="S344" s="309">
        <v>100</v>
      </c>
      <c r="T344" s="310" t="str">
        <f t="shared" si="63"/>
        <v/>
      </c>
      <c r="U344" s="311">
        <v>0</v>
      </c>
      <c r="V344" s="312" t="str">
        <f t="shared" si="64"/>
        <v/>
      </c>
      <c r="W344" s="313" t="s">
        <v>125</v>
      </c>
      <c r="X344" s="314" t="str">
        <f t="shared" si="65"/>
        <v/>
      </c>
      <c r="Y344" s="313" t="s">
        <v>56</v>
      </c>
      <c r="Z344" s="314" t="str">
        <f>IF(SUM($E344:$N344)&gt;0,$X344*(VLOOKUP($Y344,'Lookup Tables'!$K$4:$L$7,2,FALSE)),"")</f>
        <v/>
      </c>
      <c r="AA344" s="309">
        <v>100</v>
      </c>
      <c r="AB344" s="314" t="str">
        <f t="shared" si="66"/>
        <v/>
      </c>
      <c r="AC344" s="309" t="s">
        <v>62</v>
      </c>
      <c r="AD344" s="314" t="str">
        <f t="shared" si="67"/>
        <v/>
      </c>
      <c r="AE344" s="309" t="s">
        <v>56</v>
      </c>
      <c r="AF344" s="314" t="str">
        <f t="shared" si="68"/>
        <v/>
      </c>
      <c r="AG344" s="315" t="str">
        <f t="shared" si="71"/>
        <v/>
      </c>
      <c r="AH344" s="316" t="s">
        <v>68</v>
      </c>
      <c r="AI344" s="317" t="str">
        <f t="shared" si="69"/>
        <v/>
      </c>
    </row>
    <row r="345" spans="1:35" ht="17.25" customHeight="1" x14ac:dyDescent="0.3">
      <c r="A345" s="24"/>
      <c r="B345" s="302">
        <v>333</v>
      </c>
      <c r="C345" s="303"/>
      <c r="D345" s="303"/>
      <c r="E345" s="304"/>
      <c r="F345" s="304"/>
      <c r="G345" s="304"/>
      <c r="H345" s="304"/>
      <c r="I345" s="304"/>
      <c r="J345" s="304"/>
      <c r="K345" s="304"/>
      <c r="L345" s="304"/>
      <c r="M345" s="304"/>
      <c r="N345" s="304"/>
      <c r="O345" s="305" t="str">
        <f t="shared" si="70"/>
        <v/>
      </c>
      <c r="P345" s="306" t="str">
        <f t="shared" si="60"/>
        <v/>
      </c>
      <c r="Q345" s="307">
        <f t="shared" si="61"/>
        <v>100</v>
      </c>
      <c r="R345" s="308" t="str">
        <f t="shared" si="62"/>
        <v/>
      </c>
      <c r="S345" s="309">
        <v>100</v>
      </c>
      <c r="T345" s="310" t="str">
        <f t="shared" si="63"/>
        <v/>
      </c>
      <c r="U345" s="311">
        <v>0</v>
      </c>
      <c r="V345" s="312" t="str">
        <f t="shared" si="64"/>
        <v/>
      </c>
      <c r="W345" s="313" t="s">
        <v>125</v>
      </c>
      <c r="X345" s="314" t="str">
        <f t="shared" si="65"/>
        <v/>
      </c>
      <c r="Y345" s="313" t="s">
        <v>56</v>
      </c>
      <c r="Z345" s="314" t="str">
        <f>IF(SUM($E345:$N345)&gt;0,$X345*(VLOOKUP($Y345,'Lookup Tables'!$K$4:$L$7,2,FALSE)),"")</f>
        <v/>
      </c>
      <c r="AA345" s="309">
        <v>100</v>
      </c>
      <c r="AB345" s="314" t="str">
        <f t="shared" si="66"/>
        <v/>
      </c>
      <c r="AC345" s="309" t="s">
        <v>62</v>
      </c>
      <c r="AD345" s="314" t="str">
        <f t="shared" si="67"/>
        <v/>
      </c>
      <c r="AE345" s="309" t="s">
        <v>56</v>
      </c>
      <c r="AF345" s="314" t="str">
        <f t="shared" si="68"/>
        <v/>
      </c>
      <c r="AG345" s="315" t="str">
        <f t="shared" si="71"/>
        <v/>
      </c>
      <c r="AH345" s="316" t="s">
        <v>68</v>
      </c>
      <c r="AI345" s="317" t="str">
        <f t="shared" si="69"/>
        <v/>
      </c>
    </row>
    <row r="346" spans="1:35" ht="17.25" customHeight="1" x14ac:dyDescent="0.3">
      <c r="A346" s="24"/>
      <c r="B346" s="302">
        <v>334</v>
      </c>
      <c r="C346" s="303"/>
      <c r="D346" s="303"/>
      <c r="E346" s="304"/>
      <c r="F346" s="304"/>
      <c r="G346" s="304"/>
      <c r="H346" s="304"/>
      <c r="I346" s="304"/>
      <c r="J346" s="304"/>
      <c r="K346" s="304"/>
      <c r="L346" s="304"/>
      <c r="M346" s="304"/>
      <c r="N346" s="304"/>
      <c r="O346" s="305" t="str">
        <f t="shared" si="70"/>
        <v/>
      </c>
      <c r="P346" s="306" t="str">
        <f t="shared" si="60"/>
        <v/>
      </c>
      <c r="Q346" s="307">
        <f t="shared" si="61"/>
        <v>100</v>
      </c>
      <c r="R346" s="308" t="str">
        <f t="shared" si="62"/>
        <v/>
      </c>
      <c r="S346" s="309">
        <v>100</v>
      </c>
      <c r="T346" s="310" t="str">
        <f t="shared" si="63"/>
        <v/>
      </c>
      <c r="U346" s="311">
        <v>0</v>
      </c>
      <c r="V346" s="312" t="str">
        <f t="shared" si="64"/>
        <v/>
      </c>
      <c r="W346" s="313" t="s">
        <v>125</v>
      </c>
      <c r="X346" s="314" t="str">
        <f t="shared" si="65"/>
        <v/>
      </c>
      <c r="Y346" s="313" t="s">
        <v>56</v>
      </c>
      <c r="Z346" s="314" t="str">
        <f>IF(SUM($E346:$N346)&gt;0,$X346*(VLOOKUP($Y346,'Lookup Tables'!$K$4:$L$7,2,FALSE)),"")</f>
        <v/>
      </c>
      <c r="AA346" s="309">
        <v>100</v>
      </c>
      <c r="AB346" s="314" t="str">
        <f t="shared" si="66"/>
        <v/>
      </c>
      <c r="AC346" s="309" t="s">
        <v>62</v>
      </c>
      <c r="AD346" s="314" t="str">
        <f t="shared" si="67"/>
        <v/>
      </c>
      <c r="AE346" s="309" t="s">
        <v>56</v>
      </c>
      <c r="AF346" s="314" t="str">
        <f t="shared" si="68"/>
        <v/>
      </c>
      <c r="AG346" s="315" t="str">
        <f t="shared" si="71"/>
        <v/>
      </c>
      <c r="AH346" s="316" t="s">
        <v>68</v>
      </c>
      <c r="AI346" s="317" t="str">
        <f t="shared" si="69"/>
        <v/>
      </c>
    </row>
    <row r="347" spans="1:35" ht="17.25" customHeight="1" x14ac:dyDescent="0.3">
      <c r="A347" s="24"/>
      <c r="B347" s="302">
        <v>335</v>
      </c>
      <c r="C347" s="303"/>
      <c r="D347" s="303"/>
      <c r="E347" s="304"/>
      <c r="F347" s="304"/>
      <c r="G347" s="304"/>
      <c r="H347" s="304"/>
      <c r="I347" s="304"/>
      <c r="J347" s="304"/>
      <c r="K347" s="304"/>
      <c r="L347" s="304"/>
      <c r="M347" s="304"/>
      <c r="N347" s="304"/>
      <c r="O347" s="305" t="str">
        <f t="shared" si="70"/>
        <v/>
      </c>
      <c r="P347" s="306" t="str">
        <f t="shared" si="60"/>
        <v/>
      </c>
      <c r="Q347" s="307">
        <f t="shared" si="61"/>
        <v>100</v>
      </c>
      <c r="R347" s="308" t="str">
        <f t="shared" si="62"/>
        <v/>
      </c>
      <c r="S347" s="309">
        <v>100</v>
      </c>
      <c r="T347" s="310" t="str">
        <f t="shared" si="63"/>
        <v/>
      </c>
      <c r="U347" s="311">
        <v>0</v>
      </c>
      <c r="V347" s="312" t="str">
        <f t="shared" si="64"/>
        <v/>
      </c>
      <c r="W347" s="313" t="s">
        <v>125</v>
      </c>
      <c r="X347" s="314" t="str">
        <f t="shared" si="65"/>
        <v/>
      </c>
      <c r="Y347" s="313" t="s">
        <v>56</v>
      </c>
      <c r="Z347" s="314" t="str">
        <f>IF(SUM($E347:$N347)&gt;0,$X347*(VLOOKUP($Y347,'Lookup Tables'!$K$4:$L$7,2,FALSE)),"")</f>
        <v/>
      </c>
      <c r="AA347" s="309">
        <v>100</v>
      </c>
      <c r="AB347" s="314" t="str">
        <f t="shared" si="66"/>
        <v/>
      </c>
      <c r="AC347" s="309" t="s">
        <v>62</v>
      </c>
      <c r="AD347" s="314" t="str">
        <f t="shared" si="67"/>
        <v/>
      </c>
      <c r="AE347" s="309" t="s">
        <v>56</v>
      </c>
      <c r="AF347" s="314" t="str">
        <f t="shared" si="68"/>
        <v/>
      </c>
      <c r="AG347" s="315" t="str">
        <f t="shared" si="71"/>
        <v/>
      </c>
      <c r="AH347" s="316" t="s">
        <v>68</v>
      </c>
      <c r="AI347" s="317" t="str">
        <f t="shared" si="69"/>
        <v/>
      </c>
    </row>
    <row r="348" spans="1:35" ht="17.25" customHeight="1" x14ac:dyDescent="0.3">
      <c r="A348" s="24"/>
      <c r="B348" s="302">
        <v>336</v>
      </c>
      <c r="C348" s="303"/>
      <c r="D348" s="303"/>
      <c r="E348" s="304"/>
      <c r="F348" s="304"/>
      <c r="G348" s="304"/>
      <c r="H348" s="304"/>
      <c r="I348" s="304"/>
      <c r="J348" s="304"/>
      <c r="K348" s="304"/>
      <c r="L348" s="304"/>
      <c r="M348" s="304"/>
      <c r="N348" s="304"/>
      <c r="O348" s="305" t="str">
        <f t="shared" si="70"/>
        <v/>
      </c>
      <c r="P348" s="306" t="str">
        <f t="shared" si="60"/>
        <v/>
      </c>
      <c r="Q348" s="307">
        <f t="shared" si="61"/>
        <v>100</v>
      </c>
      <c r="R348" s="308" t="str">
        <f t="shared" si="62"/>
        <v/>
      </c>
      <c r="S348" s="309">
        <v>100</v>
      </c>
      <c r="T348" s="310" t="str">
        <f t="shared" si="63"/>
        <v/>
      </c>
      <c r="U348" s="311">
        <v>0</v>
      </c>
      <c r="V348" s="312" t="str">
        <f t="shared" si="64"/>
        <v/>
      </c>
      <c r="W348" s="313" t="s">
        <v>125</v>
      </c>
      <c r="X348" s="314" t="str">
        <f t="shared" si="65"/>
        <v/>
      </c>
      <c r="Y348" s="313" t="s">
        <v>56</v>
      </c>
      <c r="Z348" s="314" t="str">
        <f>IF(SUM($E348:$N348)&gt;0,$X348*(VLOOKUP($Y348,'Lookup Tables'!$K$4:$L$7,2,FALSE)),"")</f>
        <v/>
      </c>
      <c r="AA348" s="309">
        <v>100</v>
      </c>
      <c r="AB348" s="314" t="str">
        <f t="shared" si="66"/>
        <v/>
      </c>
      <c r="AC348" s="309" t="s">
        <v>62</v>
      </c>
      <c r="AD348" s="314" t="str">
        <f t="shared" si="67"/>
        <v/>
      </c>
      <c r="AE348" s="309" t="s">
        <v>56</v>
      </c>
      <c r="AF348" s="314" t="str">
        <f t="shared" si="68"/>
        <v/>
      </c>
      <c r="AG348" s="315" t="str">
        <f t="shared" si="71"/>
        <v/>
      </c>
      <c r="AH348" s="316" t="s">
        <v>68</v>
      </c>
      <c r="AI348" s="317" t="str">
        <f t="shared" si="69"/>
        <v/>
      </c>
    </row>
    <row r="349" spans="1:35" ht="17.25" customHeight="1" x14ac:dyDescent="0.3">
      <c r="A349" s="24"/>
      <c r="B349" s="302">
        <v>337</v>
      </c>
      <c r="C349" s="303"/>
      <c r="D349" s="303"/>
      <c r="E349" s="304"/>
      <c r="F349" s="304"/>
      <c r="G349" s="304"/>
      <c r="H349" s="304"/>
      <c r="I349" s="304"/>
      <c r="J349" s="304"/>
      <c r="K349" s="304"/>
      <c r="L349" s="304"/>
      <c r="M349" s="304"/>
      <c r="N349" s="304"/>
      <c r="O349" s="305" t="str">
        <f t="shared" si="70"/>
        <v/>
      </c>
      <c r="P349" s="306" t="str">
        <f t="shared" si="60"/>
        <v/>
      </c>
      <c r="Q349" s="307">
        <f t="shared" si="61"/>
        <v>100</v>
      </c>
      <c r="R349" s="308" t="str">
        <f t="shared" si="62"/>
        <v/>
      </c>
      <c r="S349" s="309">
        <v>100</v>
      </c>
      <c r="T349" s="310" t="str">
        <f t="shared" si="63"/>
        <v/>
      </c>
      <c r="U349" s="311">
        <v>0</v>
      </c>
      <c r="V349" s="312" t="str">
        <f t="shared" si="64"/>
        <v/>
      </c>
      <c r="W349" s="313" t="s">
        <v>125</v>
      </c>
      <c r="X349" s="314" t="str">
        <f t="shared" si="65"/>
        <v/>
      </c>
      <c r="Y349" s="313" t="s">
        <v>56</v>
      </c>
      <c r="Z349" s="314" t="str">
        <f>IF(SUM($E349:$N349)&gt;0,$X349*(VLOOKUP($Y349,'Lookup Tables'!$K$4:$L$7,2,FALSE)),"")</f>
        <v/>
      </c>
      <c r="AA349" s="309">
        <v>100</v>
      </c>
      <c r="AB349" s="314" t="str">
        <f t="shared" si="66"/>
        <v/>
      </c>
      <c r="AC349" s="309" t="s">
        <v>62</v>
      </c>
      <c r="AD349" s="314" t="str">
        <f t="shared" si="67"/>
        <v/>
      </c>
      <c r="AE349" s="309" t="s">
        <v>56</v>
      </c>
      <c r="AF349" s="314" t="str">
        <f t="shared" si="68"/>
        <v/>
      </c>
      <c r="AG349" s="315" t="str">
        <f t="shared" si="71"/>
        <v/>
      </c>
      <c r="AH349" s="316" t="s">
        <v>68</v>
      </c>
      <c r="AI349" s="317" t="str">
        <f t="shared" si="69"/>
        <v/>
      </c>
    </row>
    <row r="350" spans="1:35" ht="17.25" customHeight="1" x14ac:dyDescent="0.3">
      <c r="A350" s="24"/>
      <c r="B350" s="302">
        <v>338</v>
      </c>
      <c r="C350" s="303"/>
      <c r="D350" s="303"/>
      <c r="E350" s="304"/>
      <c r="F350" s="304"/>
      <c r="G350" s="304"/>
      <c r="H350" s="304"/>
      <c r="I350" s="304"/>
      <c r="J350" s="304"/>
      <c r="K350" s="304"/>
      <c r="L350" s="304"/>
      <c r="M350" s="304"/>
      <c r="N350" s="304"/>
      <c r="O350" s="305" t="str">
        <f t="shared" si="70"/>
        <v/>
      </c>
      <c r="P350" s="306" t="str">
        <f t="shared" si="60"/>
        <v/>
      </c>
      <c r="Q350" s="307">
        <f t="shared" si="61"/>
        <v>100</v>
      </c>
      <c r="R350" s="308" t="str">
        <f t="shared" si="62"/>
        <v/>
      </c>
      <c r="S350" s="309">
        <v>100</v>
      </c>
      <c r="T350" s="310" t="str">
        <f t="shared" si="63"/>
        <v/>
      </c>
      <c r="U350" s="311">
        <v>0</v>
      </c>
      <c r="V350" s="312" t="str">
        <f t="shared" si="64"/>
        <v/>
      </c>
      <c r="W350" s="313" t="s">
        <v>125</v>
      </c>
      <c r="X350" s="314" t="str">
        <f t="shared" si="65"/>
        <v/>
      </c>
      <c r="Y350" s="313" t="s">
        <v>56</v>
      </c>
      <c r="Z350" s="314" t="str">
        <f>IF(SUM($E350:$N350)&gt;0,$X350*(VLOOKUP($Y350,'Lookup Tables'!$K$4:$L$7,2,FALSE)),"")</f>
        <v/>
      </c>
      <c r="AA350" s="309">
        <v>100</v>
      </c>
      <c r="AB350" s="314" t="str">
        <f t="shared" si="66"/>
        <v/>
      </c>
      <c r="AC350" s="309" t="s">
        <v>62</v>
      </c>
      <c r="AD350" s="314" t="str">
        <f t="shared" si="67"/>
        <v/>
      </c>
      <c r="AE350" s="309" t="s">
        <v>56</v>
      </c>
      <c r="AF350" s="314" t="str">
        <f t="shared" si="68"/>
        <v/>
      </c>
      <c r="AG350" s="315" t="str">
        <f t="shared" si="71"/>
        <v/>
      </c>
      <c r="AH350" s="316" t="s">
        <v>68</v>
      </c>
      <c r="AI350" s="317" t="str">
        <f t="shared" si="69"/>
        <v/>
      </c>
    </row>
    <row r="351" spans="1:35" ht="17.25" customHeight="1" x14ac:dyDescent="0.3">
      <c r="A351" s="24"/>
      <c r="B351" s="302">
        <v>339</v>
      </c>
      <c r="C351" s="303"/>
      <c r="D351" s="303"/>
      <c r="E351" s="304"/>
      <c r="F351" s="304"/>
      <c r="G351" s="304"/>
      <c r="H351" s="304"/>
      <c r="I351" s="304"/>
      <c r="J351" s="304"/>
      <c r="K351" s="304"/>
      <c r="L351" s="304"/>
      <c r="M351" s="304"/>
      <c r="N351" s="304"/>
      <c r="O351" s="305" t="str">
        <f t="shared" si="70"/>
        <v/>
      </c>
      <c r="P351" s="306" t="str">
        <f t="shared" si="60"/>
        <v/>
      </c>
      <c r="Q351" s="307">
        <f t="shared" si="61"/>
        <v>100</v>
      </c>
      <c r="R351" s="308" t="str">
        <f t="shared" si="62"/>
        <v/>
      </c>
      <c r="S351" s="309">
        <v>100</v>
      </c>
      <c r="T351" s="310" t="str">
        <f t="shared" si="63"/>
        <v/>
      </c>
      <c r="U351" s="311">
        <v>0</v>
      </c>
      <c r="V351" s="312" t="str">
        <f t="shared" si="64"/>
        <v/>
      </c>
      <c r="W351" s="313" t="s">
        <v>125</v>
      </c>
      <c r="X351" s="314" t="str">
        <f t="shared" si="65"/>
        <v/>
      </c>
      <c r="Y351" s="313" t="s">
        <v>56</v>
      </c>
      <c r="Z351" s="314" t="str">
        <f>IF(SUM($E351:$N351)&gt;0,$X351*(VLOOKUP($Y351,'Lookup Tables'!$K$4:$L$7,2,FALSE)),"")</f>
        <v/>
      </c>
      <c r="AA351" s="309">
        <v>100</v>
      </c>
      <c r="AB351" s="314" t="str">
        <f t="shared" si="66"/>
        <v/>
      </c>
      <c r="AC351" s="309" t="s">
        <v>62</v>
      </c>
      <c r="AD351" s="314" t="str">
        <f t="shared" si="67"/>
        <v/>
      </c>
      <c r="AE351" s="309" t="s">
        <v>56</v>
      </c>
      <c r="AF351" s="314" t="str">
        <f t="shared" si="68"/>
        <v/>
      </c>
      <c r="AG351" s="315" t="str">
        <f t="shared" si="71"/>
        <v/>
      </c>
      <c r="AH351" s="316" t="s">
        <v>68</v>
      </c>
      <c r="AI351" s="317" t="str">
        <f t="shared" si="69"/>
        <v/>
      </c>
    </row>
    <row r="352" spans="1:35" ht="17.25" customHeight="1" x14ac:dyDescent="0.3">
      <c r="A352" s="24"/>
      <c r="B352" s="302">
        <v>340</v>
      </c>
      <c r="C352" s="303"/>
      <c r="D352" s="303"/>
      <c r="E352" s="304"/>
      <c r="F352" s="304"/>
      <c r="G352" s="304"/>
      <c r="H352" s="304"/>
      <c r="I352" s="304"/>
      <c r="J352" s="304"/>
      <c r="K352" s="304"/>
      <c r="L352" s="304"/>
      <c r="M352" s="304"/>
      <c r="N352" s="304"/>
      <c r="O352" s="305" t="str">
        <f t="shared" si="70"/>
        <v/>
      </c>
      <c r="P352" s="306" t="str">
        <f t="shared" si="60"/>
        <v/>
      </c>
      <c r="Q352" s="307">
        <f t="shared" si="61"/>
        <v>100</v>
      </c>
      <c r="R352" s="308" t="str">
        <f t="shared" si="62"/>
        <v/>
      </c>
      <c r="S352" s="309">
        <v>100</v>
      </c>
      <c r="T352" s="310" t="str">
        <f t="shared" si="63"/>
        <v/>
      </c>
      <c r="U352" s="311">
        <v>0</v>
      </c>
      <c r="V352" s="312" t="str">
        <f t="shared" si="64"/>
        <v/>
      </c>
      <c r="W352" s="313" t="s">
        <v>125</v>
      </c>
      <c r="X352" s="314" t="str">
        <f t="shared" si="65"/>
        <v/>
      </c>
      <c r="Y352" s="313" t="s">
        <v>56</v>
      </c>
      <c r="Z352" s="314" t="str">
        <f>IF(SUM($E352:$N352)&gt;0,$X352*(VLOOKUP($Y352,'Lookup Tables'!$K$4:$L$7,2,FALSE)),"")</f>
        <v/>
      </c>
      <c r="AA352" s="309">
        <v>100</v>
      </c>
      <c r="AB352" s="314" t="str">
        <f t="shared" si="66"/>
        <v/>
      </c>
      <c r="AC352" s="309" t="s">
        <v>62</v>
      </c>
      <c r="AD352" s="314" t="str">
        <f t="shared" si="67"/>
        <v/>
      </c>
      <c r="AE352" s="309" t="s">
        <v>56</v>
      </c>
      <c r="AF352" s="314" t="str">
        <f t="shared" si="68"/>
        <v/>
      </c>
      <c r="AG352" s="315" t="str">
        <f t="shared" si="71"/>
        <v/>
      </c>
      <c r="AH352" s="316" t="s">
        <v>68</v>
      </c>
      <c r="AI352" s="317" t="str">
        <f t="shared" si="69"/>
        <v/>
      </c>
    </row>
    <row r="353" spans="1:35" ht="17.25" customHeight="1" x14ac:dyDescent="0.3">
      <c r="A353" s="24"/>
      <c r="B353" s="302">
        <v>341</v>
      </c>
      <c r="C353" s="303"/>
      <c r="D353" s="303"/>
      <c r="E353" s="304"/>
      <c r="F353" s="304"/>
      <c r="G353" s="304"/>
      <c r="H353" s="304"/>
      <c r="I353" s="304"/>
      <c r="J353" s="304"/>
      <c r="K353" s="304"/>
      <c r="L353" s="304"/>
      <c r="M353" s="304"/>
      <c r="N353" s="304"/>
      <c r="O353" s="305" t="str">
        <f t="shared" si="70"/>
        <v/>
      </c>
      <c r="P353" s="306" t="str">
        <f t="shared" si="60"/>
        <v/>
      </c>
      <c r="Q353" s="307">
        <f t="shared" si="61"/>
        <v>100</v>
      </c>
      <c r="R353" s="308" t="str">
        <f t="shared" si="62"/>
        <v/>
      </c>
      <c r="S353" s="309">
        <v>100</v>
      </c>
      <c r="T353" s="310" t="str">
        <f t="shared" si="63"/>
        <v/>
      </c>
      <c r="U353" s="311">
        <v>0</v>
      </c>
      <c r="V353" s="312" t="str">
        <f t="shared" si="64"/>
        <v/>
      </c>
      <c r="W353" s="313" t="s">
        <v>125</v>
      </c>
      <c r="X353" s="314" t="str">
        <f t="shared" si="65"/>
        <v/>
      </c>
      <c r="Y353" s="313" t="s">
        <v>56</v>
      </c>
      <c r="Z353" s="314" t="str">
        <f>IF(SUM($E353:$N353)&gt;0,$X353*(VLOOKUP($Y353,'Lookup Tables'!$K$4:$L$7,2,FALSE)),"")</f>
        <v/>
      </c>
      <c r="AA353" s="309">
        <v>100</v>
      </c>
      <c r="AB353" s="314" t="str">
        <f t="shared" si="66"/>
        <v/>
      </c>
      <c r="AC353" s="309" t="s">
        <v>62</v>
      </c>
      <c r="AD353" s="314" t="str">
        <f t="shared" si="67"/>
        <v/>
      </c>
      <c r="AE353" s="309" t="s">
        <v>56</v>
      </c>
      <c r="AF353" s="314" t="str">
        <f t="shared" si="68"/>
        <v/>
      </c>
      <c r="AG353" s="315" t="str">
        <f t="shared" si="71"/>
        <v/>
      </c>
      <c r="AH353" s="316" t="s">
        <v>68</v>
      </c>
      <c r="AI353" s="317" t="str">
        <f t="shared" si="69"/>
        <v/>
      </c>
    </row>
    <row r="354" spans="1:35" ht="17.25" customHeight="1" x14ac:dyDescent="0.3">
      <c r="A354" s="24"/>
      <c r="B354" s="302">
        <v>342</v>
      </c>
      <c r="C354" s="303"/>
      <c r="D354" s="303"/>
      <c r="E354" s="304"/>
      <c r="F354" s="304"/>
      <c r="G354" s="304"/>
      <c r="H354" s="304"/>
      <c r="I354" s="304"/>
      <c r="J354" s="304"/>
      <c r="K354" s="304"/>
      <c r="L354" s="304"/>
      <c r="M354" s="304"/>
      <c r="N354" s="304"/>
      <c r="O354" s="305" t="str">
        <f t="shared" si="70"/>
        <v/>
      </c>
      <c r="P354" s="306" t="str">
        <f t="shared" si="60"/>
        <v/>
      </c>
      <c r="Q354" s="307">
        <f t="shared" si="61"/>
        <v>100</v>
      </c>
      <c r="R354" s="308" t="str">
        <f t="shared" si="62"/>
        <v/>
      </c>
      <c r="S354" s="309">
        <v>100</v>
      </c>
      <c r="T354" s="310" t="str">
        <f t="shared" si="63"/>
        <v/>
      </c>
      <c r="U354" s="311">
        <v>0</v>
      </c>
      <c r="V354" s="312" t="str">
        <f t="shared" si="64"/>
        <v/>
      </c>
      <c r="W354" s="313" t="s">
        <v>125</v>
      </c>
      <c r="X354" s="314" t="str">
        <f t="shared" si="65"/>
        <v/>
      </c>
      <c r="Y354" s="313" t="s">
        <v>56</v>
      </c>
      <c r="Z354" s="314" t="str">
        <f>IF(SUM($E354:$N354)&gt;0,$X354*(VLOOKUP($Y354,'Lookup Tables'!$K$4:$L$7,2,FALSE)),"")</f>
        <v/>
      </c>
      <c r="AA354" s="309">
        <v>100</v>
      </c>
      <c r="AB354" s="314" t="str">
        <f t="shared" si="66"/>
        <v/>
      </c>
      <c r="AC354" s="309" t="s">
        <v>62</v>
      </c>
      <c r="AD354" s="314" t="str">
        <f t="shared" si="67"/>
        <v/>
      </c>
      <c r="AE354" s="309" t="s">
        <v>56</v>
      </c>
      <c r="AF354" s="314" t="str">
        <f t="shared" si="68"/>
        <v/>
      </c>
      <c r="AG354" s="315" t="str">
        <f t="shared" si="71"/>
        <v/>
      </c>
      <c r="AH354" s="316" t="s">
        <v>68</v>
      </c>
      <c r="AI354" s="317" t="str">
        <f t="shared" si="69"/>
        <v/>
      </c>
    </row>
    <row r="355" spans="1:35" ht="17.25" customHeight="1" x14ac:dyDescent="0.3">
      <c r="A355" s="24"/>
      <c r="B355" s="302">
        <v>343</v>
      </c>
      <c r="C355" s="303"/>
      <c r="D355" s="303"/>
      <c r="E355" s="304"/>
      <c r="F355" s="304"/>
      <c r="G355" s="304"/>
      <c r="H355" s="304"/>
      <c r="I355" s="304"/>
      <c r="J355" s="304"/>
      <c r="K355" s="304"/>
      <c r="L355" s="304"/>
      <c r="M355" s="304"/>
      <c r="N355" s="304"/>
      <c r="O355" s="305" t="str">
        <f t="shared" si="70"/>
        <v/>
      </c>
      <c r="P355" s="306" t="str">
        <f t="shared" si="60"/>
        <v/>
      </c>
      <c r="Q355" s="307">
        <f t="shared" si="61"/>
        <v>100</v>
      </c>
      <c r="R355" s="308" t="str">
        <f t="shared" si="62"/>
        <v/>
      </c>
      <c r="S355" s="309">
        <v>100</v>
      </c>
      <c r="T355" s="310" t="str">
        <f t="shared" si="63"/>
        <v/>
      </c>
      <c r="U355" s="311">
        <v>0</v>
      </c>
      <c r="V355" s="312" t="str">
        <f t="shared" si="64"/>
        <v/>
      </c>
      <c r="W355" s="313" t="s">
        <v>125</v>
      </c>
      <c r="X355" s="314" t="str">
        <f t="shared" si="65"/>
        <v/>
      </c>
      <c r="Y355" s="313" t="s">
        <v>56</v>
      </c>
      <c r="Z355" s="314" t="str">
        <f>IF(SUM($E355:$N355)&gt;0,$X355*(VLOOKUP($Y355,'Lookup Tables'!$K$4:$L$7,2,FALSE)),"")</f>
        <v/>
      </c>
      <c r="AA355" s="309">
        <v>100</v>
      </c>
      <c r="AB355" s="314" t="str">
        <f t="shared" si="66"/>
        <v/>
      </c>
      <c r="AC355" s="309" t="s">
        <v>62</v>
      </c>
      <c r="AD355" s="314" t="str">
        <f t="shared" si="67"/>
        <v/>
      </c>
      <c r="AE355" s="309" t="s">
        <v>56</v>
      </c>
      <c r="AF355" s="314" t="str">
        <f t="shared" si="68"/>
        <v/>
      </c>
      <c r="AG355" s="315" t="str">
        <f t="shared" si="71"/>
        <v/>
      </c>
      <c r="AH355" s="316" t="s">
        <v>68</v>
      </c>
      <c r="AI355" s="317" t="str">
        <f t="shared" si="69"/>
        <v/>
      </c>
    </row>
    <row r="356" spans="1:35" ht="17.25" customHeight="1" x14ac:dyDescent="0.3">
      <c r="A356" s="24"/>
      <c r="B356" s="302">
        <v>344</v>
      </c>
      <c r="C356" s="303"/>
      <c r="D356" s="303"/>
      <c r="E356" s="304"/>
      <c r="F356" s="304"/>
      <c r="G356" s="304"/>
      <c r="H356" s="304"/>
      <c r="I356" s="304"/>
      <c r="J356" s="304"/>
      <c r="K356" s="304"/>
      <c r="L356" s="304"/>
      <c r="M356" s="304"/>
      <c r="N356" s="304"/>
      <c r="O356" s="305" t="str">
        <f t="shared" si="70"/>
        <v/>
      </c>
      <c r="P356" s="306" t="str">
        <f t="shared" si="60"/>
        <v/>
      </c>
      <c r="Q356" s="307">
        <f t="shared" si="61"/>
        <v>100</v>
      </c>
      <c r="R356" s="308" t="str">
        <f t="shared" si="62"/>
        <v/>
      </c>
      <c r="S356" s="309">
        <v>100</v>
      </c>
      <c r="T356" s="310" t="str">
        <f t="shared" si="63"/>
        <v/>
      </c>
      <c r="U356" s="311">
        <v>0</v>
      </c>
      <c r="V356" s="312" t="str">
        <f t="shared" si="64"/>
        <v/>
      </c>
      <c r="W356" s="313" t="s">
        <v>125</v>
      </c>
      <c r="X356" s="314" t="str">
        <f t="shared" si="65"/>
        <v/>
      </c>
      <c r="Y356" s="313" t="s">
        <v>56</v>
      </c>
      <c r="Z356" s="314" t="str">
        <f>IF(SUM($E356:$N356)&gt;0,$X356*(VLOOKUP($Y356,'Lookup Tables'!$K$4:$L$7,2,FALSE)),"")</f>
        <v/>
      </c>
      <c r="AA356" s="309">
        <v>100</v>
      </c>
      <c r="AB356" s="314" t="str">
        <f t="shared" si="66"/>
        <v/>
      </c>
      <c r="AC356" s="309" t="s">
        <v>62</v>
      </c>
      <c r="AD356" s="314" t="str">
        <f t="shared" si="67"/>
        <v/>
      </c>
      <c r="AE356" s="309" t="s">
        <v>56</v>
      </c>
      <c r="AF356" s="314" t="str">
        <f t="shared" si="68"/>
        <v/>
      </c>
      <c r="AG356" s="315" t="str">
        <f t="shared" si="71"/>
        <v/>
      </c>
      <c r="AH356" s="316" t="s">
        <v>68</v>
      </c>
      <c r="AI356" s="317" t="str">
        <f t="shared" si="69"/>
        <v/>
      </c>
    </row>
    <row r="357" spans="1:35" ht="17.25" customHeight="1" x14ac:dyDescent="0.3">
      <c r="A357" s="24"/>
      <c r="B357" s="302">
        <v>345</v>
      </c>
      <c r="C357" s="303"/>
      <c r="D357" s="303"/>
      <c r="E357" s="304"/>
      <c r="F357" s="304"/>
      <c r="G357" s="304"/>
      <c r="H357" s="304"/>
      <c r="I357" s="304"/>
      <c r="J357" s="304"/>
      <c r="K357" s="304"/>
      <c r="L357" s="304"/>
      <c r="M357" s="304"/>
      <c r="N357" s="304"/>
      <c r="O357" s="305" t="str">
        <f t="shared" si="70"/>
        <v/>
      </c>
      <c r="P357" s="306" t="str">
        <f t="shared" si="60"/>
        <v/>
      </c>
      <c r="Q357" s="307">
        <f t="shared" si="61"/>
        <v>100</v>
      </c>
      <c r="R357" s="308" t="str">
        <f t="shared" si="62"/>
        <v/>
      </c>
      <c r="S357" s="309">
        <v>100</v>
      </c>
      <c r="T357" s="310" t="str">
        <f t="shared" si="63"/>
        <v/>
      </c>
      <c r="U357" s="311">
        <v>0</v>
      </c>
      <c r="V357" s="312" t="str">
        <f t="shared" si="64"/>
        <v/>
      </c>
      <c r="W357" s="313" t="s">
        <v>125</v>
      </c>
      <c r="X357" s="314" t="str">
        <f t="shared" si="65"/>
        <v/>
      </c>
      <c r="Y357" s="313" t="s">
        <v>56</v>
      </c>
      <c r="Z357" s="314" t="str">
        <f>IF(SUM($E357:$N357)&gt;0,$X357*(VLOOKUP($Y357,'Lookup Tables'!$K$4:$L$7,2,FALSE)),"")</f>
        <v/>
      </c>
      <c r="AA357" s="309">
        <v>100</v>
      </c>
      <c r="AB357" s="314" t="str">
        <f t="shared" si="66"/>
        <v/>
      </c>
      <c r="AC357" s="309" t="s">
        <v>62</v>
      </c>
      <c r="AD357" s="314" t="str">
        <f t="shared" si="67"/>
        <v/>
      </c>
      <c r="AE357" s="309" t="s">
        <v>56</v>
      </c>
      <c r="AF357" s="314" t="str">
        <f t="shared" si="68"/>
        <v/>
      </c>
      <c r="AG357" s="315" t="str">
        <f t="shared" si="71"/>
        <v/>
      </c>
      <c r="AH357" s="316" t="s">
        <v>68</v>
      </c>
      <c r="AI357" s="317" t="str">
        <f t="shared" si="69"/>
        <v/>
      </c>
    </row>
    <row r="358" spans="1:35" ht="17.25" customHeight="1" x14ac:dyDescent="0.3">
      <c r="A358" s="24"/>
      <c r="B358" s="302">
        <v>346</v>
      </c>
      <c r="C358" s="303"/>
      <c r="D358" s="303"/>
      <c r="E358" s="304"/>
      <c r="F358" s="304"/>
      <c r="G358" s="304"/>
      <c r="H358" s="304"/>
      <c r="I358" s="304"/>
      <c r="J358" s="304"/>
      <c r="K358" s="304"/>
      <c r="L358" s="304"/>
      <c r="M358" s="304"/>
      <c r="N358" s="304"/>
      <c r="O358" s="305" t="str">
        <f t="shared" si="70"/>
        <v/>
      </c>
      <c r="P358" s="306" t="str">
        <f t="shared" si="60"/>
        <v/>
      </c>
      <c r="Q358" s="307">
        <f t="shared" si="61"/>
        <v>100</v>
      </c>
      <c r="R358" s="308" t="str">
        <f t="shared" si="62"/>
        <v/>
      </c>
      <c r="S358" s="309">
        <v>100</v>
      </c>
      <c r="T358" s="310" t="str">
        <f t="shared" si="63"/>
        <v/>
      </c>
      <c r="U358" s="311">
        <v>0</v>
      </c>
      <c r="V358" s="312" t="str">
        <f t="shared" si="64"/>
        <v/>
      </c>
      <c r="W358" s="313" t="s">
        <v>125</v>
      </c>
      <c r="X358" s="314" t="str">
        <f t="shared" si="65"/>
        <v/>
      </c>
      <c r="Y358" s="313" t="s">
        <v>56</v>
      </c>
      <c r="Z358" s="314" t="str">
        <f>IF(SUM($E358:$N358)&gt;0,$X358*(VLOOKUP($Y358,'Lookup Tables'!$K$4:$L$7,2,FALSE)),"")</f>
        <v/>
      </c>
      <c r="AA358" s="309">
        <v>100</v>
      </c>
      <c r="AB358" s="314" t="str">
        <f t="shared" si="66"/>
        <v/>
      </c>
      <c r="AC358" s="309" t="s">
        <v>62</v>
      </c>
      <c r="AD358" s="314" t="str">
        <f t="shared" si="67"/>
        <v/>
      </c>
      <c r="AE358" s="309" t="s">
        <v>56</v>
      </c>
      <c r="AF358" s="314" t="str">
        <f t="shared" si="68"/>
        <v/>
      </c>
      <c r="AG358" s="315" t="str">
        <f t="shared" si="71"/>
        <v/>
      </c>
      <c r="AH358" s="316" t="s">
        <v>68</v>
      </c>
      <c r="AI358" s="317" t="str">
        <f t="shared" si="69"/>
        <v/>
      </c>
    </row>
    <row r="359" spans="1:35" ht="17.25" customHeight="1" x14ac:dyDescent="0.3">
      <c r="A359" s="24"/>
      <c r="B359" s="302">
        <v>347</v>
      </c>
      <c r="C359" s="303"/>
      <c r="D359" s="303"/>
      <c r="E359" s="304"/>
      <c r="F359" s="304"/>
      <c r="G359" s="304"/>
      <c r="H359" s="304"/>
      <c r="I359" s="304"/>
      <c r="J359" s="304"/>
      <c r="K359" s="304"/>
      <c r="L359" s="304"/>
      <c r="M359" s="304"/>
      <c r="N359" s="304"/>
      <c r="O359" s="305" t="str">
        <f t="shared" si="70"/>
        <v/>
      </c>
      <c r="P359" s="306" t="str">
        <f t="shared" si="60"/>
        <v/>
      </c>
      <c r="Q359" s="307">
        <f t="shared" si="61"/>
        <v>100</v>
      </c>
      <c r="R359" s="308" t="str">
        <f t="shared" si="62"/>
        <v/>
      </c>
      <c r="S359" s="309">
        <v>100</v>
      </c>
      <c r="T359" s="310" t="str">
        <f t="shared" si="63"/>
        <v/>
      </c>
      <c r="U359" s="311">
        <v>0</v>
      </c>
      <c r="V359" s="312" t="str">
        <f t="shared" si="64"/>
        <v/>
      </c>
      <c r="W359" s="313" t="s">
        <v>125</v>
      </c>
      <c r="X359" s="314" t="str">
        <f t="shared" si="65"/>
        <v/>
      </c>
      <c r="Y359" s="313" t="s">
        <v>56</v>
      </c>
      <c r="Z359" s="314" t="str">
        <f>IF(SUM($E359:$N359)&gt;0,$X359*(VLOOKUP($Y359,'Lookup Tables'!$K$4:$L$7,2,FALSE)),"")</f>
        <v/>
      </c>
      <c r="AA359" s="309">
        <v>100</v>
      </c>
      <c r="AB359" s="314" t="str">
        <f t="shared" si="66"/>
        <v/>
      </c>
      <c r="AC359" s="309" t="s">
        <v>62</v>
      </c>
      <c r="AD359" s="314" t="str">
        <f t="shared" si="67"/>
        <v/>
      </c>
      <c r="AE359" s="309" t="s">
        <v>56</v>
      </c>
      <c r="AF359" s="314" t="str">
        <f t="shared" si="68"/>
        <v/>
      </c>
      <c r="AG359" s="315" t="str">
        <f t="shared" si="71"/>
        <v/>
      </c>
      <c r="AH359" s="316" t="s">
        <v>68</v>
      </c>
      <c r="AI359" s="317" t="str">
        <f t="shared" si="69"/>
        <v/>
      </c>
    </row>
    <row r="360" spans="1:35" ht="17.25" customHeight="1" x14ac:dyDescent="0.3">
      <c r="A360" s="24"/>
      <c r="B360" s="302">
        <v>348</v>
      </c>
      <c r="C360" s="303"/>
      <c r="D360" s="303"/>
      <c r="E360" s="304"/>
      <c r="F360" s="304"/>
      <c r="G360" s="304"/>
      <c r="H360" s="304"/>
      <c r="I360" s="304"/>
      <c r="J360" s="304"/>
      <c r="K360" s="304"/>
      <c r="L360" s="304"/>
      <c r="M360" s="304"/>
      <c r="N360" s="304"/>
      <c r="O360" s="305" t="str">
        <f t="shared" si="70"/>
        <v/>
      </c>
      <c r="P360" s="306" t="str">
        <f t="shared" si="60"/>
        <v/>
      </c>
      <c r="Q360" s="307">
        <f t="shared" si="61"/>
        <v>100</v>
      </c>
      <c r="R360" s="308" t="str">
        <f t="shared" si="62"/>
        <v/>
      </c>
      <c r="S360" s="309">
        <v>100</v>
      </c>
      <c r="T360" s="310" t="str">
        <f t="shared" si="63"/>
        <v/>
      </c>
      <c r="U360" s="311">
        <v>0</v>
      </c>
      <c r="V360" s="312" t="str">
        <f t="shared" si="64"/>
        <v/>
      </c>
      <c r="W360" s="313" t="s">
        <v>125</v>
      </c>
      <c r="X360" s="314" t="str">
        <f t="shared" si="65"/>
        <v/>
      </c>
      <c r="Y360" s="313" t="s">
        <v>56</v>
      </c>
      <c r="Z360" s="314" t="str">
        <f>IF(SUM($E360:$N360)&gt;0,$X360*(VLOOKUP($Y360,'Lookup Tables'!$K$4:$L$7,2,FALSE)),"")</f>
        <v/>
      </c>
      <c r="AA360" s="309">
        <v>100</v>
      </c>
      <c r="AB360" s="314" t="str">
        <f t="shared" si="66"/>
        <v/>
      </c>
      <c r="AC360" s="309" t="s">
        <v>62</v>
      </c>
      <c r="AD360" s="314" t="str">
        <f t="shared" si="67"/>
        <v/>
      </c>
      <c r="AE360" s="309" t="s">
        <v>56</v>
      </c>
      <c r="AF360" s="314" t="str">
        <f t="shared" si="68"/>
        <v/>
      </c>
      <c r="AG360" s="315" t="str">
        <f t="shared" si="71"/>
        <v/>
      </c>
      <c r="AH360" s="316" t="s">
        <v>68</v>
      </c>
      <c r="AI360" s="317" t="str">
        <f t="shared" si="69"/>
        <v/>
      </c>
    </row>
    <row r="361" spans="1:35" ht="17.25" customHeight="1" x14ac:dyDescent="0.3">
      <c r="A361" s="24"/>
      <c r="B361" s="302">
        <v>349</v>
      </c>
      <c r="C361" s="303"/>
      <c r="D361" s="303"/>
      <c r="E361" s="304"/>
      <c r="F361" s="304"/>
      <c r="G361" s="304"/>
      <c r="H361" s="304"/>
      <c r="I361" s="304"/>
      <c r="J361" s="304"/>
      <c r="K361" s="304"/>
      <c r="L361" s="304"/>
      <c r="M361" s="304"/>
      <c r="N361" s="304"/>
      <c r="O361" s="305" t="str">
        <f t="shared" si="70"/>
        <v/>
      </c>
      <c r="P361" s="306" t="str">
        <f t="shared" si="60"/>
        <v/>
      </c>
      <c r="Q361" s="307">
        <f t="shared" si="61"/>
        <v>100</v>
      </c>
      <c r="R361" s="308" t="str">
        <f t="shared" si="62"/>
        <v/>
      </c>
      <c r="S361" s="309">
        <v>100</v>
      </c>
      <c r="T361" s="310" t="str">
        <f t="shared" si="63"/>
        <v/>
      </c>
      <c r="U361" s="311">
        <v>0</v>
      </c>
      <c r="V361" s="312" t="str">
        <f t="shared" si="64"/>
        <v/>
      </c>
      <c r="W361" s="313" t="s">
        <v>125</v>
      </c>
      <c r="X361" s="314" t="str">
        <f t="shared" si="65"/>
        <v/>
      </c>
      <c r="Y361" s="313" t="s">
        <v>56</v>
      </c>
      <c r="Z361" s="314" t="str">
        <f>IF(SUM($E361:$N361)&gt;0,$X361*(VLOOKUP($Y361,'Lookup Tables'!$K$4:$L$7,2,FALSE)),"")</f>
        <v/>
      </c>
      <c r="AA361" s="309">
        <v>100</v>
      </c>
      <c r="AB361" s="314" t="str">
        <f t="shared" si="66"/>
        <v/>
      </c>
      <c r="AC361" s="309" t="s">
        <v>62</v>
      </c>
      <c r="AD361" s="314" t="str">
        <f t="shared" si="67"/>
        <v/>
      </c>
      <c r="AE361" s="309" t="s">
        <v>56</v>
      </c>
      <c r="AF361" s="314" t="str">
        <f t="shared" si="68"/>
        <v/>
      </c>
      <c r="AG361" s="315" t="str">
        <f t="shared" si="71"/>
        <v/>
      </c>
      <c r="AH361" s="316" t="s">
        <v>68</v>
      </c>
      <c r="AI361" s="317" t="str">
        <f t="shared" si="69"/>
        <v/>
      </c>
    </row>
    <row r="362" spans="1:35" ht="17.25" customHeight="1" x14ac:dyDescent="0.3">
      <c r="A362" s="24"/>
      <c r="B362" s="302">
        <v>350</v>
      </c>
      <c r="C362" s="303"/>
      <c r="D362" s="303"/>
      <c r="E362" s="304"/>
      <c r="F362" s="304"/>
      <c r="G362" s="304"/>
      <c r="H362" s="304"/>
      <c r="I362" s="304"/>
      <c r="J362" s="304"/>
      <c r="K362" s="304"/>
      <c r="L362" s="304"/>
      <c r="M362" s="304"/>
      <c r="N362" s="304"/>
      <c r="O362" s="305" t="str">
        <f t="shared" si="70"/>
        <v/>
      </c>
      <c r="P362" s="306" t="str">
        <f t="shared" si="60"/>
        <v/>
      </c>
      <c r="Q362" s="307">
        <f t="shared" si="61"/>
        <v>100</v>
      </c>
      <c r="R362" s="308" t="str">
        <f t="shared" si="62"/>
        <v/>
      </c>
      <c r="S362" s="309">
        <v>100</v>
      </c>
      <c r="T362" s="310" t="str">
        <f t="shared" si="63"/>
        <v/>
      </c>
      <c r="U362" s="311">
        <v>0</v>
      </c>
      <c r="V362" s="312" t="str">
        <f t="shared" si="64"/>
        <v/>
      </c>
      <c r="W362" s="313" t="s">
        <v>125</v>
      </c>
      <c r="X362" s="314" t="str">
        <f t="shared" si="65"/>
        <v/>
      </c>
      <c r="Y362" s="313" t="s">
        <v>56</v>
      </c>
      <c r="Z362" s="314" t="str">
        <f>IF(SUM($E362:$N362)&gt;0,$X362*(VLOOKUP($Y362,'Lookup Tables'!$K$4:$L$7,2,FALSE)),"")</f>
        <v/>
      </c>
      <c r="AA362" s="309">
        <v>100</v>
      </c>
      <c r="AB362" s="314" t="str">
        <f t="shared" si="66"/>
        <v/>
      </c>
      <c r="AC362" s="309" t="s">
        <v>62</v>
      </c>
      <c r="AD362" s="314" t="str">
        <f t="shared" si="67"/>
        <v/>
      </c>
      <c r="AE362" s="309" t="s">
        <v>56</v>
      </c>
      <c r="AF362" s="314" t="str">
        <f t="shared" si="68"/>
        <v/>
      </c>
      <c r="AG362" s="315" t="str">
        <f t="shared" si="71"/>
        <v/>
      </c>
      <c r="AH362" s="316" t="s">
        <v>68</v>
      </c>
      <c r="AI362" s="317" t="str">
        <f t="shared" si="69"/>
        <v/>
      </c>
    </row>
    <row r="363" spans="1:35" ht="17.25" customHeight="1" x14ac:dyDescent="0.3">
      <c r="A363" s="24"/>
      <c r="B363" s="302">
        <v>351</v>
      </c>
      <c r="C363" s="303"/>
      <c r="D363" s="303"/>
      <c r="E363" s="304"/>
      <c r="F363" s="304"/>
      <c r="G363" s="304"/>
      <c r="H363" s="304"/>
      <c r="I363" s="304"/>
      <c r="J363" s="304"/>
      <c r="K363" s="304"/>
      <c r="L363" s="304"/>
      <c r="M363" s="304"/>
      <c r="N363" s="304"/>
      <c r="O363" s="305" t="str">
        <f t="shared" si="70"/>
        <v/>
      </c>
      <c r="P363" s="306" t="str">
        <f t="shared" si="60"/>
        <v/>
      </c>
      <c r="Q363" s="307">
        <f t="shared" si="61"/>
        <v>100</v>
      </c>
      <c r="R363" s="308" t="str">
        <f t="shared" si="62"/>
        <v/>
      </c>
      <c r="S363" s="309">
        <v>100</v>
      </c>
      <c r="T363" s="310" t="str">
        <f t="shared" si="63"/>
        <v/>
      </c>
      <c r="U363" s="311">
        <v>0</v>
      </c>
      <c r="V363" s="312" t="str">
        <f t="shared" si="64"/>
        <v/>
      </c>
      <c r="W363" s="313" t="s">
        <v>125</v>
      </c>
      <c r="X363" s="314" t="str">
        <f t="shared" si="65"/>
        <v/>
      </c>
      <c r="Y363" s="313" t="s">
        <v>56</v>
      </c>
      <c r="Z363" s="314" t="str">
        <f>IF(SUM($E363:$N363)&gt;0,$X363*(VLOOKUP($Y363,'Lookup Tables'!$K$4:$L$7,2,FALSE)),"")</f>
        <v/>
      </c>
      <c r="AA363" s="309">
        <v>100</v>
      </c>
      <c r="AB363" s="314" t="str">
        <f t="shared" si="66"/>
        <v/>
      </c>
      <c r="AC363" s="309" t="s">
        <v>62</v>
      </c>
      <c r="AD363" s="314" t="str">
        <f t="shared" si="67"/>
        <v/>
      </c>
      <c r="AE363" s="309" t="s">
        <v>56</v>
      </c>
      <c r="AF363" s="314" t="str">
        <f t="shared" si="68"/>
        <v/>
      </c>
      <c r="AG363" s="315" t="str">
        <f t="shared" si="71"/>
        <v/>
      </c>
      <c r="AH363" s="316" t="s">
        <v>68</v>
      </c>
      <c r="AI363" s="317" t="str">
        <f t="shared" si="69"/>
        <v/>
      </c>
    </row>
    <row r="364" spans="1:35" ht="17.25" customHeight="1" x14ac:dyDescent="0.3">
      <c r="A364" s="24"/>
      <c r="B364" s="302">
        <v>352</v>
      </c>
      <c r="C364" s="303"/>
      <c r="D364" s="303"/>
      <c r="E364" s="304"/>
      <c r="F364" s="304"/>
      <c r="G364" s="304"/>
      <c r="H364" s="304"/>
      <c r="I364" s="304"/>
      <c r="J364" s="304"/>
      <c r="K364" s="304"/>
      <c r="L364" s="304"/>
      <c r="M364" s="304"/>
      <c r="N364" s="304"/>
      <c r="O364" s="305" t="str">
        <f t="shared" si="70"/>
        <v/>
      </c>
      <c r="P364" s="306" t="str">
        <f t="shared" si="60"/>
        <v/>
      </c>
      <c r="Q364" s="307">
        <f t="shared" si="61"/>
        <v>100</v>
      </c>
      <c r="R364" s="308" t="str">
        <f t="shared" si="62"/>
        <v/>
      </c>
      <c r="S364" s="309">
        <v>100</v>
      </c>
      <c r="T364" s="310" t="str">
        <f t="shared" si="63"/>
        <v/>
      </c>
      <c r="U364" s="311">
        <v>0</v>
      </c>
      <c r="V364" s="312" t="str">
        <f t="shared" si="64"/>
        <v/>
      </c>
      <c r="W364" s="313" t="s">
        <v>125</v>
      </c>
      <c r="X364" s="314" t="str">
        <f t="shared" si="65"/>
        <v/>
      </c>
      <c r="Y364" s="313" t="s">
        <v>56</v>
      </c>
      <c r="Z364" s="314" t="str">
        <f>IF(SUM($E364:$N364)&gt;0,$X364*(VLOOKUP($Y364,'Lookup Tables'!$K$4:$L$7,2,FALSE)),"")</f>
        <v/>
      </c>
      <c r="AA364" s="309">
        <v>100</v>
      </c>
      <c r="AB364" s="314" t="str">
        <f t="shared" si="66"/>
        <v/>
      </c>
      <c r="AC364" s="309" t="s">
        <v>62</v>
      </c>
      <c r="AD364" s="314" t="str">
        <f t="shared" si="67"/>
        <v/>
      </c>
      <c r="AE364" s="309" t="s">
        <v>56</v>
      </c>
      <c r="AF364" s="314" t="str">
        <f t="shared" si="68"/>
        <v/>
      </c>
      <c r="AG364" s="315" t="str">
        <f t="shared" si="71"/>
        <v/>
      </c>
      <c r="AH364" s="316" t="s">
        <v>68</v>
      </c>
      <c r="AI364" s="317" t="str">
        <f t="shared" si="69"/>
        <v/>
      </c>
    </row>
    <row r="365" spans="1:35" ht="17.25" customHeight="1" x14ac:dyDescent="0.3">
      <c r="A365" s="24"/>
      <c r="B365" s="302">
        <v>353</v>
      </c>
      <c r="C365" s="303"/>
      <c r="D365" s="303"/>
      <c r="E365" s="304"/>
      <c r="F365" s="304"/>
      <c r="G365" s="304"/>
      <c r="H365" s="304"/>
      <c r="I365" s="304"/>
      <c r="J365" s="304"/>
      <c r="K365" s="304"/>
      <c r="L365" s="304"/>
      <c r="M365" s="304"/>
      <c r="N365" s="304"/>
      <c r="O365" s="305" t="str">
        <f t="shared" si="70"/>
        <v/>
      </c>
      <c r="P365" s="306" t="str">
        <f t="shared" si="60"/>
        <v/>
      </c>
      <c r="Q365" s="307">
        <f t="shared" si="61"/>
        <v>100</v>
      </c>
      <c r="R365" s="308" t="str">
        <f t="shared" si="62"/>
        <v/>
      </c>
      <c r="S365" s="309">
        <v>100</v>
      </c>
      <c r="T365" s="310" t="str">
        <f t="shared" si="63"/>
        <v/>
      </c>
      <c r="U365" s="311">
        <v>0</v>
      </c>
      <c r="V365" s="312" t="str">
        <f t="shared" si="64"/>
        <v/>
      </c>
      <c r="W365" s="313" t="s">
        <v>125</v>
      </c>
      <c r="X365" s="314" t="str">
        <f t="shared" si="65"/>
        <v/>
      </c>
      <c r="Y365" s="313" t="s">
        <v>56</v>
      </c>
      <c r="Z365" s="314" t="str">
        <f>IF(SUM($E365:$N365)&gt;0,$X365*(VLOOKUP($Y365,'Lookup Tables'!$K$4:$L$7,2,FALSE)),"")</f>
        <v/>
      </c>
      <c r="AA365" s="309">
        <v>100</v>
      </c>
      <c r="AB365" s="314" t="str">
        <f t="shared" si="66"/>
        <v/>
      </c>
      <c r="AC365" s="309" t="s">
        <v>62</v>
      </c>
      <c r="AD365" s="314" t="str">
        <f t="shared" si="67"/>
        <v/>
      </c>
      <c r="AE365" s="309" t="s">
        <v>56</v>
      </c>
      <c r="AF365" s="314" t="str">
        <f t="shared" si="68"/>
        <v/>
      </c>
      <c r="AG365" s="315" t="str">
        <f t="shared" si="71"/>
        <v/>
      </c>
      <c r="AH365" s="316" t="s">
        <v>68</v>
      </c>
      <c r="AI365" s="317" t="str">
        <f t="shared" si="69"/>
        <v/>
      </c>
    </row>
    <row r="366" spans="1:35" ht="17.25" customHeight="1" x14ac:dyDescent="0.3">
      <c r="A366" s="24"/>
      <c r="B366" s="302">
        <v>354</v>
      </c>
      <c r="C366" s="303"/>
      <c r="D366" s="303"/>
      <c r="E366" s="304"/>
      <c r="F366" s="304"/>
      <c r="G366" s="304"/>
      <c r="H366" s="304"/>
      <c r="I366" s="304"/>
      <c r="J366" s="304"/>
      <c r="K366" s="304"/>
      <c r="L366" s="304"/>
      <c r="M366" s="304"/>
      <c r="N366" s="304"/>
      <c r="O366" s="305" t="str">
        <f t="shared" si="70"/>
        <v/>
      </c>
      <c r="P366" s="306" t="str">
        <f t="shared" si="60"/>
        <v/>
      </c>
      <c r="Q366" s="307">
        <f t="shared" si="61"/>
        <v>100</v>
      </c>
      <c r="R366" s="308" t="str">
        <f t="shared" si="62"/>
        <v/>
      </c>
      <c r="S366" s="309">
        <v>100</v>
      </c>
      <c r="T366" s="310" t="str">
        <f t="shared" si="63"/>
        <v/>
      </c>
      <c r="U366" s="311">
        <v>0</v>
      </c>
      <c r="V366" s="312" t="str">
        <f t="shared" si="64"/>
        <v/>
      </c>
      <c r="W366" s="313" t="s">
        <v>125</v>
      </c>
      <c r="X366" s="314" t="str">
        <f t="shared" si="65"/>
        <v/>
      </c>
      <c r="Y366" s="313" t="s">
        <v>56</v>
      </c>
      <c r="Z366" s="314" t="str">
        <f>IF(SUM($E366:$N366)&gt;0,$X366*(VLOOKUP($Y366,'Lookup Tables'!$K$4:$L$7,2,FALSE)),"")</f>
        <v/>
      </c>
      <c r="AA366" s="309">
        <v>100</v>
      </c>
      <c r="AB366" s="314" t="str">
        <f t="shared" si="66"/>
        <v/>
      </c>
      <c r="AC366" s="309" t="s">
        <v>62</v>
      </c>
      <c r="AD366" s="314" t="str">
        <f t="shared" si="67"/>
        <v/>
      </c>
      <c r="AE366" s="309" t="s">
        <v>56</v>
      </c>
      <c r="AF366" s="314" t="str">
        <f t="shared" si="68"/>
        <v/>
      </c>
      <c r="AG366" s="315" t="str">
        <f t="shared" si="71"/>
        <v/>
      </c>
      <c r="AH366" s="316" t="s">
        <v>68</v>
      </c>
      <c r="AI366" s="317" t="str">
        <f t="shared" si="69"/>
        <v/>
      </c>
    </row>
    <row r="367" spans="1:35" ht="17.25" customHeight="1" x14ac:dyDescent="0.3">
      <c r="A367" s="24"/>
      <c r="B367" s="302">
        <v>355</v>
      </c>
      <c r="C367" s="303"/>
      <c r="D367" s="303"/>
      <c r="E367" s="304"/>
      <c r="F367" s="304"/>
      <c r="G367" s="304"/>
      <c r="H367" s="304"/>
      <c r="I367" s="304"/>
      <c r="J367" s="304"/>
      <c r="K367" s="304"/>
      <c r="L367" s="304"/>
      <c r="M367" s="304"/>
      <c r="N367" s="304"/>
      <c r="O367" s="305" t="str">
        <f t="shared" si="70"/>
        <v/>
      </c>
      <c r="P367" s="306" t="str">
        <f t="shared" si="60"/>
        <v/>
      </c>
      <c r="Q367" s="307">
        <f t="shared" si="61"/>
        <v>100</v>
      </c>
      <c r="R367" s="308" t="str">
        <f t="shared" si="62"/>
        <v/>
      </c>
      <c r="S367" s="309">
        <v>100</v>
      </c>
      <c r="T367" s="310" t="str">
        <f t="shared" si="63"/>
        <v/>
      </c>
      <c r="U367" s="311">
        <v>0</v>
      </c>
      <c r="V367" s="312" t="str">
        <f t="shared" si="64"/>
        <v/>
      </c>
      <c r="W367" s="313" t="s">
        <v>125</v>
      </c>
      <c r="X367" s="314" t="str">
        <f t="shared" si="65"/>
        <v/>
      </c>
      <c r="Y367" s="313" t="s">
        <v>56</v>
      </c>
      <c r="Z367" s="314" t="str">
        <f>IF(SUM($E367:$N367)&gt;0,$X367*(VLOOKUP($Y367,'Lookup Tables'!$K$4:$L$7,2,FALSE)),"")</f>
        <v/>
      </c>
      <c r="AA367" s="309">
        <v>100</v>
      </c>
      <c r="AB367" s="314" t="str">
        <f t="shared" si="66"/>
        <v/>
      </c>
      <c r="AC367" s="309" t="s">
        <v>62</v>
      </c>
      <c r="AD367" s="314" t="str">
        <f t="shared" si="67"/>
        <v/>
      </c>
      <c r="AE367" s="309" t="s">
        <v>56</v>
      </c>
      <c r="AF367" s="314" t="str">
        <f t="shared" si="68"/>
        <v/>
      </c>
      <c r="AG367" s="315" t="str">
        <f t="shared" si="71"/>
        <v/>
      </c>
      <c r="AH367" s="316" t="s">
        <v>68</v>
      </c>
      <c r="AI367" s="317" t="str">
        <f t="shared" si="69"/>
        <v/>
      </c>
    </row>
    <row r="368" spans="1:35" ht="17.25" customHeight="1" x14ac:dyDescent="0.3">
      <c r="A368" s="24"/>
      <c r="B368" s="302">
        <v>356</v>
      </c>
      <c r="C368" s="303"/>
      <c r="D368" s="303"/>
      <c r="E368" s="304"/>
      <c r="F368" s="304"/>
      <c r="G368" s="304"/>
      <c r="H368" s="304"/>
      <c r="I368" s="304"/>
      <c r="J368" s="304"/>
      <c r="K368" s="304"/>
      <c r="L368" s="304"/>
      <c r="M368" s="304"/>
      <c r="N368" s="304"/>
      <c r="O368" s="305" t="str">
        <f t="shared" si="70"/>
        <v/>
      </c>
      <c r="P368" s="306" t="str">
        <f t="shared" si="60"/>
        <v/>
      </c>
      <c r="Q368" s="307">
        <f t="shared" si="61"/>
        <v>100</v>
      </c>
      <c r="R368" s="308" t="str">
        <f t="shared" si="62"/>
        <v/>
      </c>
      <c r="S368" s="309">
        <v>100</v>
      </c>
      <c r="T368" s="310" t="str">
        <f t="shared" si="63"/>
        <v/>
      </c>
      <c r="U368" s="311">
        <v>0</v>
      </c>
      <c r="V368" s="312" t="str">
        <f t="shared" si="64"/>
        <v/>
      </c>
      <c r="W368" s="313" t="s">
        <v>125</v>
      </c>
      <c r="X368" s="314" t="str">
        <f t="shared" si="65"/>
        <v/>
      </c>
      <c r="Y368" s="313" t="s">
        <v>56</v>
      </c>
      <c r="Z368" s="314" t="str">
        <f>IF(SUM($E368:$N368)&gt;0,$X368*(VLOOKUP($Y368,'Lookup Tables'!$K$4:$L$7,2,FALSE)),"")</f>
        <v/>
      </c>
      <c r="AA368" s="309">
        <v>100</v>
      </c>
      <c r="AB368" s="314" t="str">
        <f t="shared" si="66"/>
        <v/>
      </c>
      <c r="AC368" s="309" t="s">
        <v>62</v>
      </c>
      <c r="AD368" s="314" t="str">
        <f t="shared" si="67"/>
        <v/>
      </c>
      <c r="AE368" s="309" t="s">
        <v>56</v>
      </c>
      <c r="AF368" s="314" t="str">
        <f t="shared" si="68"/>
        <v/>
      </c>
      <c r="AG368" s="315" t="str">
        <f t="shared" si="71"/>
        <v/>
      </c>
      <c r="AH368" s="316" t="s">
        <v>68</v>
      </c>
      <c r="AI368" s="317" t="str">
        <f t="shared" si="69"/>
        <v/>
      </c>
    </row>
    <row r="369" spans="1:35" ht="17.25" customHeight="1" x14ac:dyDescent="0.3">
      <c r="A369" s="24"/>
      <c r="B369" s="302">
        <v>357</v>
      </c>
      <c r="C369" s="303"/>
      <c r="D369" s="303"/>
      <c r="E369" s="304"/>
      <c r="F369" s="304"/>
      <c r="G369" s="304"/>
      <c r="H369" s="304"/>
      <c r="I369" s="304"/>
      <c r="J369" s="304"/>
      <c r="K369" s="304"/>
      <c r="L369" s="304"/>
      <c r="M369" s="304"/>
      <c r="N369" s="304"/>
      <c r="O369" s="305" t="str">
        <f t="shared" si="70"/>
        <v/>
      </c>
      <c r="P369" s="306" t="str">
        <f t="shared" si="60"/>
        <v/>
      </c>
      <c r="Q369" s="307">
        <f t="shared" si="61"/>
        <v>100</v>
      </c>
      <c r="R369" s="308" t="str">
        <f t="shared" si="62"/>
        <v/>
      </c>
      <c r="S369" s="309">
        <v>100</v>
      </c>
      <c r="T369" s="310" t="str">
        <f t="shared" si="63"/>
        <v/>
      </c>
      <c r="U369" s="311">
        <v>0</v>
      </c>
      <c r="V369" s="312" t="str">
        <f t="shared" si="64"/>
        <v/>
      </c>
      <c r="W369" s="313" t="s">
        <v>125</v>
      </c>
      <c r="X369" s="314" t="str">
        <f t="shared" si="65"/>
        <v/>
      </c>
      <c r="Y369" s="313" t="s">
        <v>56</v>
      </c>
      <c r="Z369" s="314" t="str">
        <f>IF(SUM($E369:$N369)&gt;0,$X369*(VLOOKUP($Y369,'Lookup Tables'!$K$4:$L$7,2,FALSE)),"")</f>
        <v/>
      </c>
      <c r="AA369" s="309">
        <v>100</v>
      </c>
      <c r="AB369" s="314" t="str">
        <f t="shared" si="66"/>
        <v/>
      </c>
      <c r="AC369" s="309" t="s">
        <v>62</v>
      </c>
      <c r="AD369" s="314" t="str">
        <f t="shared" si="67"/>
        <v/>
      </c>
      <c r="AE369" s="309" t="s">
        <v>56</v>
      </c>
      <c r="AF369" s="314" t="str">
        <f t="shared" si="68"/>
        <v/>
      </c>
      <c r="AG369" s="315" t="str">
        <f t="shared" si="71"/>
        <v/>
      </c>
      <c r="AH369" s="316" t="s">
        <v>68</v>
      </c>
      <c r="AI369" s="317" t="str">
        <f t="shared" si="69"/>
        <v/>
      </c>
    </row>
    <row r="370" spans="1:35" ht="17.25" customHeight="1" x14ac:dyDescent="0.3">
      <c r="A370" s="24"/>
      <c r="B370" s="302">
        <v>358</v>
      </c>
      <c r="C370" s="303"/>
      <c r="D370" s="303"/>
      <c r="E370" s="304"/>
      <c r="F370" s="304"/>
      <c r="G370" s="304"/>
      <c r="H370" s="304"/>
      <c r="I370" s="304"/>
      <c r="J370" s="304"/>
      <c r="K370" s="304"/>
      <c r="L370" s="304"/>
      <c r="M370" s="304"/>
      <c r="N370" s="304"/>
      <c r="O370" s="305" t="str">
        <f t="shared" si="70"/>
        <v/>
      </c>
      <c r="P370" s="306" t="str">
        <f t="shared" si="60"/>
        <v/>
      </c>
      <c r="Q370" s="307">
        <f t="shared" si="61"/>
        <v>100</v>
      </c>
      <c r="R370" s="308" t="str">
        <f t="shared" si="62"/>
        <v/>
      </c>
      <c r="S370" s="309">
        <v>100</v>
      </c>
      <c r="T370" s="310" t="str">
        <f t="shared" si="63"/>
        <v/>
      </c>
      <c r="U370" s="311">
        <v>0</v>
      </c>
      <c r="V370" s="312" t="str">
        <f t="shared" si="64"/>
        <v/>
      </c>
      <c r="W370" s="313" t="s">
        <v>125</v>
      </c>
      <c r="X370" s="314" t="str">
        <f t="shared" si="65"/>
        <v/>
      </c>
      <c r="Y370" s="313" t="s">
        <v>56</v>
      </c>
      <c r="Z370" s="314" t="str">
        <f>IF(SUM($E370:$N370)&gt;0,$X370*(VLOOKUP($Y370,'Lookup Tables'!$K$4:$L$7,2,FALSE)),"")</f>
        <v/>
      </c>
      <c r="AA370" s="309">
        <v>100</v>
      </c>
      <c r="AB370" s="314" t="str">
        <f t="shared" si="66"/>
        <v/>
      </c>
      <c r="AC370" s="309" t="s">
        <v>62</v>
      </c>
      <c r="AD370" s="314" t="str">
        <f t="shared" si="67"/>
        <v/>
      </c>
      <c r="AE370" s="309" t="s">
        <v>56</v>
      </c>
      <c r="AF370" s="314" t="str">
        <f t="shared" si="68"/>
        <v/>
      </c>
      <c r="AG370" s="315" t="str">
        <f t="shared" si="71"/>
        <v/>
      </c>
      <c r="AH370" s="316" t="s">
        <v>68</v>
      </c>
      <c r="AI370" s="317" t="str">
        <f t="shared" si="69"/>
        <v/>
      </c>
    </row>
    <row r="371" spans="1:35" ht="17.25" customHeight="1" x14ac:dyDescent="0.3">
      <c r="A371" s="24"/>
      <c r="B371" s="302">
        <v>359</v>
      </c>
      <c r="C371" s="303"/>
      <c r="D371" s="303"/>
      <c r="E371" s="304"/>
      <c r="F371" s="304"/>
      <c r="G371" s="304"/>
      <c r="H371" s="304"/>
      <c r="I371" s="304"/>
      <c r="J371" s="304"/>
      <c r="K371" s="304"/>
      <c r="L371" s="304"/>
      <c r="M371" s="304"/>
      <c r="N371" s="304"/>
      <c r="O371" s="305" t="str">
        <f t="shared" si="70"/>
        <v/>
      </c>
      <c r="P371" s="306" t="str">
        <f t="shared" si="60"/>
        <v/>
      </c>
      <c r="Q371" s="307">
        <f t="shared" si="61"/>
        <v>100</v>
      </c>
      <c r="R371" s="308" t="str">
        <f t="shared" si="62"/>
        <v/>
      </c>
      <c r="S371" s="309">
        <v>100</v>
      </c>
      <c r="T371" s="310" t="str">
        <f t="shared" si="63"/>
        <v/>
      </c>
      <c r="U371" s="311">
        <v>0</v>
      </c>
      <c r="V371" s="312" t="str">
        <f t="shared" si="64"/>
        <v/>
      </c>
      <c r="W371" s="313" t="s">
        <v>125</v>
      </c>
      <c r="X371" s="314" t="str">
        <f t="shared" si="65"/>
        <v/>
      </c>
      <c r="Y371" s="313" t="s">
        <v>56</v>
      </c>
      <c r="Z371" s="314" t="str">
        <f>IF(SUM($E371:$N371)&gt;0,$X371*(VLOOKUP($Y371,'Lookup Tables'!$K$4:$L$7,2,FALSE)),"")</f>
        <v/>
      </c>
      <c r="AA371" s="309">
        <v>100</v>
      </c>
      <c r="AB371" s="314" t="str">
        <f t="shared" si="66"/>
        <v/>
      </c>
      <c r="AC371" s="309" t="s">
        <v>62</v>
      </c>
      <c r="AD371" s="314" t="str">
        <f t="shared" si="67"/>
        <v/>
      </c>
      <c r="AE371" s="309" t="s">
        <v>56</v>
      </c>
      <c r="AF371" s="314" t="str">
        <f t="shared" si="68"/>
        <v/>
      </c>
      <c r="AG371" s="315" t="str">
        <f t="shared" si="71"/>
        <v/>
      </c>
      <c r="AH371" s="316" t="s">
        <v>68</v>
      </c>
      <c r="AI371" s="317" t="str">
        <f t="shared" si="69"/>
        <v/>
      </c>
    </row>
    <row r="372" spans="1:35" ht="17.25" customHeight="1" x14ac:dyDescent="0.3">
      <c r="A372" s="24"/>
      <c r="B372" s="302">
        <v>360</v>
      </c>
      <c r="C372" s="303"/>
      <c r="D372" s="303"/>
      <c r="E372" s="304"/>
      <c r="F372" s="304"/>
      <c r="G372" s="304"/>
      <c r="H372" s="304"/>
      <c r="I372" s="304"/>
      <c r="J372" s="304"/>
      <c r="K372" s="304"/>
      <c r="L372" s="304"/>
      <c r="M372" s="304"/>
      <c r="N372" s="304"/>
      <c r="O372" s="305" t="str">
        <f t="shared" si="70"/>
        <v/>
      </c>
      <c r="P372" s="306" t="str">
        <f t="shared" si="60"/>
        <v/>
      </c>
      <c r="Q372" s="307">
        <f t="shared" si="61"/>
        <v>100</v>
      </c>
      <c r="R372" s="308" t="str">
        <f t="shared" si="62"/>
        <v/>
      </c>
      <c r="S372" s="309">
        <v>100</v>
      </c>
      <c r="T372" s="310" t="str">
        <f t="shared" si="63"/>
        <v/>
      </c>
      <c r="U372" s="311">
        <v>0</v>
      </c>
      <c r="V372" s="312" t="str">
        <f t="shared" si="64"/>
        <v/>
      </c>
      <c r="W372" s="313" t="s">
        <v>125</v>
      </c>
      <c r="X372" s="314" t="str">
        <f t="shared" si="65"/>
        <v/>
      </c>
      <c r="Y372" s="313" t="s">
        <v>56</v>
      </c>
      <c r="Z372" s="314" t="str">
        <f>IF(SUM($E372:$N372)&gt;0,$X372*(VLOOKUP($Y372,'Lookup Tables'!$K$4:$L$7,2,FALSE)),"")</f>
        <v/>
      </c>
      <c r="AA372" s="309">
        <v>100</v>
      </c>
      <c r="AB372" s="314" t="str">
        <f t="shared" si="66"/>
        <v/>
      </c>
      <c r="AC372" s="309" t="s">
        <v>62</v>
      </c>
      <c r="AD372" s="314" t="str">
        <f t="shared" si="67"/>
        <v/>
      </c>
      <c r="AE372" s="309" t="s">
        <v>56</v>
      </c>
      <c r="AF372" s="314" t="str">
        <f t="shared" si="68"/>
        <v/>
      </c>
      <c r="AG372" s="315" t="str">
        <f t="shared" si="71"/>
        <v/>
      </c>
      <c r="AH372" s="316" t="s">
        <v>68</v>
      </c>
      <c r="AI372" s="317" t="str">
        <f t="shared" si="69"/>
        <v/>
      </c>
    </row>
    <row r="373" spans="1:35" ht="17.25" customHeight="1" x14ac:dyDescent="0.3">
      <c r="A373" s="24"/>
      <c r="B373" s="302">
        <v>361</v>
      </c>
      <c r="C373" s="303"/>
      <c r="D373" s="303"/>
      <c r="E373" s="304"/>
      <c r="F373" s="304"/>
      <c r="G373" s="304"/>
      <c r="H373" s="304"/>
      <c r="I373" s="304"/>
      <c r="J373" s="304"/>
      <c r="K373" s="304"/>
      <c r="L373" s="304"/>
      <c r="M373" s="304"/>
      <c r="N373" s="304"/>
      <c r="O373" s="305" t="str">
        <f t="shared" si="70"/>
        <v/>
      </c>
      <c r="P373" s="306" t="str">
        <f t="shared" si="60"/>
        <v/>
      </c>
      <c r="Q373" s="307">
        <f t="shared" si="61"/>
        <v>100</v>
      </c>
      <c r="R373" s="308" t="str">
        <f t="shared" si="62"/>
        <v/>
      </c>
      <c r="S373" s="309">
        <v>100</v>
      </c>
      <c r="T373" s="310" t="str">
        <f t="shared" si="63"/>
        <v/>
      </c>
      <c r="U373" s="311">
        <v>0</v>
      </c>
      <c r="V373" s="312" t="str">
        <f t="shared" si="64"/>
        <v/>
      </c>
      <c r="W373" s="313" t="s">
        <v>125</v>
      </c>
      <c r="X373" s="314" t="str">
        <f t="shared" si="65"/>
        <v/>
      </c>
      <c r="Y373" s="313" t="s">
        <v>56</v>
      </c>
      <c r="Z373" s="314" t="str">
        <f>IF(SUM($E373:$N373)&gt;0,$X373*(VLOOKUP($Y373,'Lookup Tables'!$K$4:$L$7,2,FALSE)),"")</f>
        <v/>
      </c>
      <c r="AA373" s="309">
        <v>100</v>
      </c>
      <c r="AB373" s="314" t="str">
        <f t="shared" si="66"/>
        <v/>
      </c>
      <c r="AC373" s="309" t="s">
        <v>62</v>
      </c>
      <c r="AD373" s="314" t="str">
        <f t="shared" si="67"/>
        <v/>
      </c>
      <c r="AE373" s="309" t="s">
        <v>56</v>
      </c>
      <c r="AF373" s="314" t="str">
        <f t="shared" si="68"/>
        <v/>
      </c>
      <c r="AG373" s="315" t="str">
        <f t="shared" si="71"/>
        <v/>
      </c>
      <c r="AH373" s="316" t="s">
        <v>68</v>
      </c>
      <c r="AI373" s="317" t="str">
        <f t="shared" si="69"/>
        <v/>
      </c>
    </row>
    <row r="374" spans="1:35" ht="17.25" customHeight="1" x14ac:dyDescent="0.3">
      <c r="A374" s="24"/>
      <c r="B374" s="302">
        <v>362</v>
      </c>
      <c r="C374" s="303"/>
      <c r="D374" s="303"/>
      <c r="E374" s="304"/>
      <c r="F374" s="304"/>
      <c r="G374" s="304"/>
      <c r="H374" s="304"/>
      <c r="I374" s="304"/>
      <c r="J374" s="304"/>
      <c r="K374" s="304"/>
      <c r="L374" s="304"/>
      <c r="M374" s="304"/>
      <c r="N374" s="304"/>
      <c r="O374" s="305" t="str">
        <f t="shared" si="70"/>
        <v/>
      </c>
      <c r="P374" s="306" t="str">
        <f t="shared" si="60"/>
        <v/>
      </c>
      <c r="Q374" s="307">
        <f t="shared" si="61"/>
        <v>100</v>
      </c>
      <c r="R374" s="308" t="str">
        <f t="shared" si="62"/>
        <v/>
      </c>
      <c r="S374" s="309">
        <v>100</v>
      </c>
      <c r="T374" s="310" t="str">
        <f t="shared" si="63"/>
        <v/>
      </c>
      <c r="U374" s="311">
        <v>0</v>
      </c>
      <c r="V374" s="312" t="str">
        <f t="shared" si="64"/>
        <v/>
      </c>
      <c r="W374" s="313" t="s">
        <v>125</v>
      </c>
      <c r="X374" s="314" t="str">
        <f t="shared" si="65"/>
        <v/>
      </c>
      <c r="Y374" s="313" t="s">
        <v>56</v>
      </c>
      <c r="Z374" s="314" t="str">
        <f>IF(SUM($E374:$N374)&gt;0,$X374*(VLOOKUP($Y374,'Lookup Tables'!$K$4:$L$7,2,FALSE)),"")</f>
        <v/>
      </c>
      <c r="AA374" s="309">
        <v>100</v>
      </c>
      <c r="AB374" s="314" t="str">
        <f t="shared" si="66"/>
        <v/>
      </c>
      <c r="AC374" s="309" t="s">
        <v>62</v>
      </c>
      <c r="AD374" s="314" t="str">
        <f t="shared" si="67"/>
        <v/>
      </c>
      <c r="AE374" s="309" t="s">
        <v>56</v>
      </c>
      <c r="AF374" s="314" t="str">
        <f t="shared" si="68"/>
        <v/>
      </c>
      <c r="AG374" s="315" t="str">
        <f t="shared" si="71"/>
        <v/>
      </c>
      <c r="AH374" s="316" t="s">
        <v>68</v>
      </c>
      <c r="AI374" s="317" t="str">
        <f t="shared" si="69"/>
        <v/>
      </c>
    </row>
    <row r="375" spans="1:35" ht="17.25" customHeight="1" x14ac:dyDescent="0.3">
      <c r="A375" s="24"/>
      <c r="B375" s="302">
        <v>363</v>
      </c>
      <c r="C375" s="303"/>
      <c r="D375" s="303"/>
      <c r="E375" s="304"/>
      <c r="F375" s="304"/>
      <c r="G375" s="304"/>
      <c r="H375" s="304"/>
      <c r="I375" s="304"/>
      <c r="J375" s="304"/>
      <c r="K375" s="304"/>
      <c r="L375" s="304"/>
      <c r="M375" s="304"/>
      <c r="N375" s="304"/>
      <c r="O375" s="305" t="str">
        <f t="shared" si="70"/>
        <v/>
      </c>
      <c r="P375" s="306" t="str">
        <f t="shared" si="60"/>
        <v/>
      </c>
      <c r="Q375" s="307">
        <f t="shared" si="61"/>
        <v>100</v>
      </c>
      <c r="R375" s="308" t="str">
        <f t="shared" si="62"/>
        <v/>
      </c>
      <c r="S375" s="309">
        <v>100</v>
      </c>
      <c r="T375" s="310" t="str">
        <f t="shared" si="63"/>
        <v/>
      </c>
      <c r="U375" s="311">
        <v>0</v>
      </c>
      <c r="V375" s="312" t="str">
        <f t="shared" si="64"/>
        <v/>
      </c>
      <c r="W375" s="313" t="s">
        <v>125</v>
      </c>
      <c r="X375" s="314" t="str">
        <f t="shared" si="65"/>
        <v/>
      </c>
      <c r="Y375" s="313" t="s">
        <v>56</v>
      </c>
      <c r="Z375" s="314" t="str">
        <f>IF(SUM($E375:$N375)&gt;0,$X375*(VLOOKUP($Y375,'Lookup Tables'!$K$4:$L$7,2,FALSE)),"")</f>
        <v/>
      </c>
      <c r="AA375" s="309">
        <v>100</v>
      </c>
      <c r="AB375" s="314" t="str">
        <f t="shared" si="66"/>
        <v/>
      </c>
      <c r="AC375" s="309" t="s">
        <v>62</v>
      </c>
      <c r="AD375" s="314" t="str">
        <f t="shared" si="67"/>
        <v/>
      </c>
      <c r="AE375" s="309" t="s">
        <v>56</v>
      </c>
      <c r="AF375" s="314" t="str">
        <f t="shared" si="68"/>
        <v/>
      </c>
      <c r="AG375" s="315" t="str">
        <f t="shared" si="71"/>
        <v/>
      </c>
      <c r="AH375" s="316" t="s">
        <v>68</v>
      </c>
      <c r="AI375" s="317" t="str">
        <f t="shared" si="69"/>
        <v/>
      </c>
    </row>
    <row r="376" spans="1:35" ht="17.25" customHeight="1" x14ac:dyDescent="0.3">
      <c r="A376" s="24"/>
      <c r="B376" s="302">
        <v>364</v>
      </c>
      <c r="C376" s="303"/>
      <c r="D376" s="303"/>
      <c r="E376" s="304"/>
      <c r="F376" s="304"/>
      <c r="G376" s="304"/>
      <c r="H376" s="304"/>
      <c r="I376" s="304"/>
      <c r="J376" s="304"/>
      <c r="K376" s="304"/>
      <c r="L376" s="304"/>
      <c r="M376" s="304"/>
      <c r="N376" s="304"/>
      <c r="O376" s="305" t="str">
        <f t="shared" si="70"/>
        <v/>
      </c>
      <c r="P376" s="306" t="str">
        <f t="shared" si="60"/>
        <v/>
      </c>
      <c r="Q376" s="307">
        <f t="shared" si="61"/>
        <v>100</v>
      </c>
      <c r="R376" s="308" t="str">
        <f t="shared" si="62"/>
        <v/>
      </c>
      <c r="S376" s="309">
        <v>100</v>
      </c>
      <c r="T376" s="310" t="str">
        <f t="shared" si="63"/>
        <v/>
      </c>
      <c r="U376" s="311">
        <v>0</v>
      </c>
      <c r="V376" s="312" t="str">
        <f t="shared" si="64"/>
        <v/>
      </c>
      <c r="W376" s="313" t="s">
        <v>125</v>
      </c>
      <c r="X376" s="314" t="str">
        <f t="shared" si="65"/>
        <v/>
      </c>
      <c r="Y376" s="313" t="s">
        <v>56</v>
      </c>
      <c r="Z376" s="314" t="str">
        <f>IF(SUM($E376:$N376)&gt;0,$X376*(VLOOKUP($Y376,'Lookup Tables'!$K$4:$L$7,2,FALSE)),"")</f>
        <v/>
      </c>
      <c r="AA376" s="309">
        <v>100</v>
      </c>
      <c r="AB376" s="314" t="str">
        <f t="shared" si="66"/>
        <v/>
      </c>
      <c r="AC376" s="309" t="s">
        <v>62</v>
      </c>
      <c r="AD376" s="314" t="str">
        <f t="shared" si="67"/>
        <v/>
      </c>
      <c r="AE376" s="309" t="s">
        <v>56</v>
      </c>
      <c r="AF376" s="314" t="str">
        <f t="shared" si="68"/>
        <v/>
      </c>
      <c r="AG376" s="315" t="str">
        <f t="shared" si="71"/>
        <v/>
      </c>
      <c r="AH376" s="316" t="s">
        <v>68</v>
      </c>
      <c r="AI376" s="317" t="str">
        <f t="shared" si="69"/>
        <v/>
      </c>
    </row>
    <row r="377" spans="1:35" ht="17.25" customHeight="1" x14ac:dyDescent="0.3">
      <c r="A377" s="24"/>
      <c r="B377" s="302">
        <v>365</v>
      </c>
      <c r="C377" s="303"/>
      <c r="D377" s="303"/>
      <c r="E377" s="304"/>
      <c r="F377" s="304"/>
      <c r="G377" s="304"/>
      <c r="H377" s="304"/>
      <c r="I377" s="304"/>
      <c r="J377" s="304"/>
      <c r="K377" s="304"/>
      <c r="L377" s="304"/>
      <c r="M377" s="304"/>
      <c r="N377" s="304"/>
      <c r="O377" s="305" t="str">
        <f t="shared" si="70"/>
        <v/>
      </c>
      <c r="P377" s="306" t="str">
        <f t="shared" si="60"/>
        <v/>
      </c>
      <c r="Q377" s="307">
        <f t="shared" si="61"/>
        <v>100</v>
      </c>
      <c r="R377" s="308" t="str">
        <f t="shared" si="62"/>
        <v/>
      </c>
      <c r="S377" s="309">
        <v>100</v>
      </c>
      <c r="T377" s="310" t="str">
        <f t="shared" si="63"/>
        <v/>
      </c>
      <c r="U377" s="311">
        <v>0</v>
      </c>
      <c r="V377" s="312" t="str">
        <f t="shared" si="64"/>
        <v/>
      </c>
      <c r="W377" s="313" t="s">
        <v>125</v>
      </c>
      <c r="X377" s="314" t="str">
        <f t="shared" si="65"/>
        <v/>
      </c>
      <c r="Y377" s="313" t="s">
        <v>56</v>
      </c>
      <c r="Z377" s="314" t="str">
        <f>IF(SUM($E377:$N377)&gt;0,$X377*(VLOOKUP($Y377,'Lookup Tables'!$K$4:$L$7,2,FALSE)),"")</f>
        <v/>
      </c>
      <c r="AA377" s="309">
        <v>100</v>
      </c>
      <c r="AB377" s="314" t="str">
        <f t="shared" si="66"/>
        <v/>
      </c>
      <c r="AC377" s="309" t="s">
        <v>62</v>
      </c>
      <c r="AD377" s="314" t="str">
        <f t="shared" si="67"/>
        <v/>
      </c>
      <c r="AE377" s="309" t="s">
        <v>56</v>
      </c>
      <c r="AF377" s="314" t="str">
        <f t="shared" si="68"/>
        <v/>
      </c>
      <c r="AG377" s="315" t="str">
        <f t="shared" si="71"/>
        <v/>
      </c>
      <c r="AH377" s="316" t="s">
        <v>68</v>
      </c>
      <c r="AI377" s="317" t="str">
        <f t="shared" si="69"/>
        <v/>
      </c>
    </row>
    <row r="378" spans="1:35" ht="17.25" customHeight="1" x14ac:dyDescent="0.3">
      <c r="A378" s="24"/>
      <c r="B378" s="302">
        <v>366</v>
      </c>
      <c r="C378" s="303"/>
      <c r="D378" s="303"/>
      <c r="E378" s="304"/>
      <c r="F378" s="304"/>
      <c r="G378" s="304"/>
      <c r="H378" s="304"/>
      <c r="I378" s="304"/>
      <c r="J378" s="304"/>
      <c r="K378" s="304"/>
      <c r="L378" s="304"/>
      <c r="M378" s="304"/>
      <c r="N378" s="304"/>
      <c r="O378" s="305" t="str">
        <f t="shared" si="70"/>
        <v/>
      </c>
      <c r="P378" s="306" t="str">
        <f t="shared" si="60"/>
        <v/>
      </c>
      <c r="Q378" s="307">
        <f t="shared" si="61"/>
        <v>100</v>
      </c>
      <c r="R378" s="308" t="str">
        <f t="shared" si="62"/>
        <v/>
      </c>
      <c r="S378" s="309">
        <v>100</v>
      </c>
      <c r="T378" s="310" t="str">
        <f t="shared" si="63"/>
        <v/>
      </c>
      <c r="U378" s="311">
        <v>0</v>
      </c>
      <c r="V378" s="312" t="str">
        <f t="shared" si="64"/>
        <v/>
      </c>
      <c r="W378" s="313" t="s">
        <v>125</v>
      </c>
      <c r="X378" s="314" t="str">
        <f t="shared" si="65"/>
        <v/>
      </c>
      <c r="Y378" s="313" t="s">
        <v>56</v>
      </c>
      <c r="Z378" s="314" t="str">
        <f>IF(SUM($E378:$N378)&gt;0,$X378*(VLOOKUP($Y378,'Lookup Tables'!$K$4:$L$7,2,FALSE)),"")</f>
        <v/>
      </c>
      <c r="AA378" s="309">
        <v>100</v>
      </c>
      <c r="AB378" s="314" t="str">
        <f t="shared" si="66"/>
        <v/>
      </c>
      <c r="AC378" s="309" t="s">
        <v>62</v>
      </c>
      <c r="AD378" s="314" t="str">
        <f t="shared" si="67"/>
        <v/>
      </c>
      <c r="AE378" s="309" t="s">
        <v>56</v>
      </c>
      <c r="AF378" s="314" t="str">
        <f t="shared" si="68"/>
        <v/>
      </c>
      <c r="AG378" s="315" t="str">
        <f t="shared" si="71"/>
        <v/>
      </c>
      <c r="AH378" s="316" t="s">
        <v>68</v>
      </c>
      <c r="AI378" s="317" t="str">
        <f t="shared" si="69"/>
        <v/>
      </c>
    </row>
    <row r="379" spans="1:35" ht="17.25" customHeight="1" x14ac:dyDescent="0.3">
      <c r="A379" s="24"/>
      <c r="B379" s="302">
        <v>367</v>
      </c>
      <c r="C379" s="303"/>
      <c r="D379" s="303"/>
      <c r="E379" s="304"/>
      <c r="F379" s="304"/>
      <c r="G379" s="304"/>
      <c r="H379" s="304"/>
      <c r="I379" s="304"/>
      <c r="J379" s="304"/>
      <c r="K379" s="304"/>
      <c r="L379" s="304"/>
      <c r="M379" s="304"/>
      <c r="N379" s="304"/>
      <c r="O379" s="305" t="str">
        <f t="shared" si="70"/>
        <v/>
      </c>
      <c r="P379" s="306" t="str">
        <f t="shared" si="60"/>
        <v/>
      </c>
      <c r="Q379" s="307">
        <f t="shared" si="61"/>
        <v>100</v>
      </c>
      <c r="R379" s="308" t="str">
        <f t="shared" si="62"/>
        <v/>
      </c>
      <c r="S379" s="309">
        <v>100</v>
      </c>
      <c r="T379" s="310" t="str">
        <f t="shared" si="63"/>
        <v/>
      </c>
      <c r="U379" s="311">
        <v>0</v>
      </c>
      <c r="V379" s="312" t="str">
        <f t="shared" si="64"/>
        <v/>
      </c>
      <c r="W379" s="313" t="s">
        <v>125</v>
      </c>
      <c r="X379" s="314" t="str">
        <f t="shared" si="65"/>
        <v/>
      </c>
      <c r="Y379" s="313" t="s">
        <v>56</v>
      </c>
      <c r="Z379" s="314" t="str">
        <f>IF(SUM($E379:$N379)&gt;0,$X379*(VLOOKUP($Y379,'Lookup Tables'!$K$4:$L$7,2,FALSE)),"")</f>
        <v/>
      </c>
      <c r="AA379" s="309">
        <v>100</v>
      </c>
      <c r="AB379" s="314" t="str">
        <f t="shared" si="66"/>
        <v/>
      </c>
      <c r="AC379" s="309" t="s">
        <v>62</v>
      </c>
      <c r="AD379" s="314" t="str">
        <f t="shared" si="67"/>
        <v/>
      </c>
      <c r="AE379" s="309" t="s">
        <v>56</v>
      </c>
      <c r="AF379" s="314" t="str">
        <f t="shared" si="68"/>
        <v/>
      </c>
      <c r="AG379" s="315" t="str">
        <f t="shared" si="71"/>
        <v/>
      </c>
      <c r="AH379" s="316" t="s">
        <v>68</v>
      </c>
      <c r="AI379" s="317" t="str">
        <f t="shared" si="69"/>
        <v/>
      </c>
    </row>
    <row r="380" spans="1:35" ht="17.25" customHeight="1" x14ac:dyDescent="0.3">
      <c r="A380" s="24"/>
      <c r="B380" s="302">
        <v>368</v>
      </c>
      <c r="C380" s="303"/>
      <c r="D380" s="303"/>
      <c r="E380" s="304"/>
      <c r="F380" s="304"/>
      <c r="G380" s="304"/>
      <c r="H380" s="304"/>
      <c r="I380" s="304"/>
      <c r="J380" s="304"/>
      <c r="K380" s="304"/>
      <c r="L380" s="304"/>
      <c r="M380" s="304"/>
      <c r="N380" s="304"/>
      <c r="O380" s="305" t="str">
        <f t="shared" si="70"/>
        <v/>
      </c>
      <c r="P380" s="306" t="str">
        <f t="shared" si="60"/>
        <v/>
      </c>
      <c r="Q380" s="307">
        <f t="shared" si="61"/>
        <v>100</v>
      </c>
      <c r="R380" s="308" t="str">
        <f t="shared" si="62"/>
        <v/>
      </c>
      <c r="S380" s="309">
        <v>100</v>
      </c>
      <c r="T380" s="310" t="str">
        <f t="shared" si="63"/>
        <v/>
      </c>
      <c r="U380" s="311">
        <v>0</v>
      </c>
      <c r="V380" s="312" t="str">
        <f t="shared" si="64"/>
        <v/>
      </c>
      <c r="W380" s="313" t="s">
        <v>125</v>
      </c>
      <c r="X380" s="314" t="str">
        <f t="shared" si="65"/>
        <v/>
      </c>
      <c r="Y380" s="313" t="s">
        <v>56</v>
      </c>
      <c r="Z380" s="314" t="str">
        <f>IF(SUM($E380:$N380)&gt;0,$X380*(VLOOKUP($Y380,'Lookup Tables'!$K$4:$L$7,2,FALSE)),"")</f>
        <v/>
      </c>
      <c r="AA380" s="309">
        <v>100</v>
      </c>
      <c r="AB380" s="314" t="str">
        <f t="shared" si="66"/>
        <v/>
      </c>
      <c r="AC380" s="309" t="s">
        <v>62</v>
      </c>
      <c r="AD380" s="314" t="str">
        <f t="shared" si="67"/>
        <v/>
      </c>
      <c r="AE380" s="309" t="s">
        <v>56</v>
      </c>
      <c r="AF380" s="314" t="str">
        <f t="shared" si="68"/>
        <v/>
      </c>
      <c r="AG380" s="315" t="str">
        <f t="shared" si="71"/>
        <v/>
      </c>
      <c r="AH380" s="316" t="s">
        <v>68</v>
      </c>
      <c r="AI380" s="317" t="str">
        <f t="shared" si="69"/>
        <v/>
      </c>
    </row>
    <row r="381" spans="1:35" ht="17.25" customHeight="1" x14ac:dyDescent="0.3">
      <c r="A381" s="24"/>
      <c r="B381" s="302">
        <v>369</v>
      </c>
      <c r="C381" s="303"/>
      <c r="D381" s="303"/>
      <c r="E381" s="304"/>
      <c r="F381" s="304"/>
      <c r="G381" s="304"/>
      <c r="H381" s="304"/>
      <c r="I381" s="304"/>
      <c r="J381" s="304"/>
      <c r="K381" s="304"/>
      <c r="L381" s="304"/>
      <c r="M381" s="304"/>
      <c r="N381" s="304"/>
      <c r="O381" s="305" t="str">
        <f t="shared" si="70"/>
        <v/>
      </c>
      <c r="P381" s="306" t="str">
        <f t="shared" si="60"/>
        <v/>
      </c>
      <c r="Q381" s="307">
        <f t="shared" si="61"/>
        <v>100</v>
      </c>
      <c r="R381" s="308" t="str">
        <f t="shared" si="62"/>
        <v/>
      </c>
      <c r="S381" s="309">
        <v>100</v>
      </c>
      <c r="T381" s="310" t="str">
        <f t="shared" si="63"/>
        <v/>
      </c>
      <c r="U381" s="311">
        <v>0</v>
      </c>
      <c r="V381" s="312" t="str">
        <f t="shared" si="64"/>
        <v/>
      </c>
      <c r="W381" s="313" t="s">
        <v>125</v>
      </c>
      <c r="X381" s="314" t="str">
        <f t="shared" si="65"/>
        <v/>
      </c>
      <c r="Y381" s="313" t="s">
        <v>56</v>
      </c>
      <c r="Z381" s="314" t="str">
        <f>IF(SUM($E381:$N381)&gt;0,$X381*(VLOOKUP($Y381,'Lookup Tables'!$K$4:$L$7,2,FALSE)),"")</f>
        <v/>
      </c>
      <c r="AA381" s="309">
        <v>100</v>
      </c>
      <c r="AB381" s="314" t="str">
        <f t="shared" si="66"/>
        <v/>
      </c>
      <c r="AC381" s="309" t="s">
        <v>62</v>
      </c>
      <c r="AD381" s="314" t="str">
        <f t="shared" si="67"/>
        <v/>
      </c>
      <c r="AE381" s="309" t="s">
        <v>56</v>
      </c>
      <c r="AF381" s="314" t="str">
        <f t="shared" si="68"/>
        <v/>
      </c>
      <c r="AG381" s="315" t="str">
        <f t="shared" si="71"/>
        <v/>
      </c>
      <c r="AH381" s="316" t="s">
        <v>68</v>
      </c>
      <c r="AI381" s="317" t="str">
        <f t="shared" si="69"/>
        <v/>
      </c>
    </row>
    <row r="382" spans="1:35" ht="17.25" customHeight="1" x14ac:dyDescent="0.3">
      <c r="A382" s="24"/>
      <c r="B382" s="302">
        <v>370</v>
      </c>
      <c r="C382" s="303"/>
      <c r="D382" s="303"/>
      <c r="E382" s="304"/>
      <c r="F382" s="304"/>
      <c r="G382" s="304"/>
      <c r="H382" s="304"/>
      <c r="I382" s="304"/>
      <c r="J382" s="304"/>
      <c r="K382" s="304"/>
      <c r="L382" s="304"/>
      <c r="M382" s="304"/>
      <c r="N382" s="304"/>
      <c r="O382" s="305" t="str">
        <f t="shared" si="70"/>
        <v/>
      </c>
      <c r="P382" s="306" t="str">
        <f t="shared" si="60"/>
        <v/>
      </c>
      <c r="Q382" s="307">
        <f t="shared" si="61"/>
        <v>100</v>
      </c>
      <c r="R382" s="308" t="str">
        <f t="shared" si="62"/>
        <v/>
      </c>
      <c r="S382" s="309">
        <v>100</v>
      </c>
      <c r="T382" s="310" t="str">
        <f t="shared" si="63"/>
        <v/>
      </c>
      <c r="U382" s="311">
        <v>0</v>
      </c>
      <c r="V382" s="312" t="str">
        <f t="shared" si="64"/>
        <v/>
      </c>
      <c r="W382" s="313" t="s">
        <v>125</v>
      </c>
      <c r="X382" s="314" t="str">
        <f t="shared" si="65"/>
        <v/>
      </c>
      <c r="Y382" s="313" t="s">
        <v>56</v>
      </c>
      <c r="Z382" s="314" t="str">
        <f>IF(SUM($E382:$N382)&gt;0,$X382*(VLOOKUP($Y382,'Lookup Tables'!$K$4:$L$7,2,FALSE)),"")</f>
        <v/>
      </c>
      <c r="AA382" s="309">
        <v>100</v>
      </c>
      <c r="AB382" s="314" t="str">
        <f t="shared" si="66"/>
        <v/>
      </c>
      <c r="AC382" s="309" t="s">
        <v>62</v>
      </c>
      <c r="AD382" s="314" t="str">
        <f t="shared" si="67"/>
        <v/>
      </c>
      <c r="AE382" s="309" t="s">
        <v>56</v>
      </c>
      <c r="AF382" s="314" t="str">
        <f t="shared" si="68"/>
        <v/>
      </c>
      <c r="AG382" s="315" t="str">
        <f t="shared" si="71"/>
        <v/>
      </c>
      <c r="AH382" s="316" t="s">
        <v>68</v>
      </c>
      <c r="AI382" s="317" t="str">
        <f t="shared" si="69"/>
        <v/>
      </c>
    </row>
    <row r="383" spans="1:35" ht="17.25" customHeight="1" x14ac:dyDescent="0.3">
      <c r="A383" s="24"/>
      <c r="B383" s="302">
        <v>371</v>
      </c>
      <c r="C383" s="303"/>
      <c r="D383" s="303"/>
      <c r="E383" s="304"/>
      <c r="F383" s="304"/>
      <c r="G383" s="304"/>
      <c r="H383" s="304"/>
      <c r="I383" s="304"/>
      <c r="J383" s="304"/>
      <c r="K383" s="304"/>
      <c r="L383" s="304"/>
      <c r="M383" s="304"/>
      <c r="N383" s="304"/>
      <c r="O383" s="305" t="str">
        <f t="shared" si="70"/>
        <v/>
      </c>
      <c r="P383" s="306" t="str">
        <f t="shared" si="60"/>
        <v/>
      </c>
      <c r="Q383" s="307">
        <f t="shared" si="61"/>
        <v>100</v>
      </c>
      <c r="R383" s="308" t="str">
        <f t="shared" si="62"/>
        <v/>
      </c>
      <c r="S383" s="309">
        <v>100</v>
      </c>
      <c r="T383" s="310" t="str">
        <f t="shared" si="63"/>
        <v/>
      </c>
      <c r="U383" s="311">
        <v>0</v>
      </c>
      <c r="V383" s="312" t="str">
        <f t="shared" si="64"/>
        <v/>
      </c>
      <c r="W383" s="313" t="s">
        <v>125</v>
      </c>
      <c r="X383" s="314" t="str">
        <f t="shared" si="65"/>
        <v/>
      </c>
      <c r="Y383" s="313" t="s">
        <v>56</v>
      </c>
      <c r="Z383" s="314" t="str">
        <f>IF(SUM($E383:$N383)&gt;0,$X383*(VLOOKUP($Y383,'Lookup Tables'!$K$4:$L$7,2,FALSE)),"")</f>
        <v/>
      </c>
      <c r="AA383" s="309">
        <v>100</v>
      </c>
      <c r="AB383" s="314" t="str">
        <f t="shared" si="66"/>
        <v/>
      </c>
      <c r="AC383" s="309" t="s">
        <v>62</v>
      </c>
      <c r="AD383" s="314" t="str">
        <f t="shared" si="67"/>
        <v/>
      </c>
      <c r="AE383" s="309" t="s">
        <v>56</v>
      </c>
      <c r="AF383" s="314" t="str">
        <f t="shared" si="68"/>
        <v/>
      </c>
      <c r="AG383" s="315" t="str">
        <f t="shared" si="71"/>
        <v/>
      </c>
      <c r="AH383" s="316" t="s">
        <v>68</v>
      </c>
      <c r="AI383" s="317" t="str">
        <f t="shared" si="69"/>
        <v/>
      </c>
    </row>
    <row r="384" spans="1:35" ht="17.25" customHeight="1" x14ac:dyDescent="0.3">
      <c r="A384" s="24"/>
      <c r="B384" s="302">
        <v>372</v>
      </c>
      <c r="C384" s="303"/>
      <c r="D384" s="303"/>
      <c r="E384" s="304"/>
      <c r="F384" s="304"/>
      <c r="G384" s="304"/>
      <c r="H384" s="304"/>
      <c r="I384" s="304"/>
      <c r="J384" s="304"/>
      <c r="K384" s="304"/>
      <c r="L384" s="304"/>
      <c r="M384" s="304"/>
      <c r="N384" s="304"/>
      <c r="O384" s="305" t="str">
        <f t="shared" si="70"/>
        <v/>
      </c>
      <c r="P384" s="306" t="str">
        <f t="shared" si="60"/>
        <v/>
      </c>
      <c r="Q384" s="307">
        <f t="shared" si="61"/>
        <v>100</v>
      </c>
      <c r="R384" s="308" t="str">
        <f t="shared" si="62"/>
        <v/>
      </c>
      <c r="S384" s="309">
        <v>100</v>
      </c>
      <c r="T384" s="310" t="str">
        <f t="shared" si="63"/>
        <v/>
      </c>
      <c r="U384" s="311">
        <v>0</v>
      </c>
      <c r="V384" s="312" t="str">
        <f t="shared" si="64"/>
        <v/>
      </c>
      <c r="W384" s="313" t="s">
        <v>125</v>
      </c>
      <c r="X384" s="314" t="str">
        <f t="shared" si="65"/>
        <v/>
      </c>
      <c r="Y384" s="313" t="s">
        <v>56</v>
      </c>
      <c r="Z384" s="314" t="str">
        <f>IF(SUM($E384:$N384)&gt;0,$X384*(VLOOKUP($Y384,'Lookup Tables'!$K$4:$L$7,2,FALSE)),"")</f>
        <v/>
      </c>
      <c r="AA384" s="309">
        <v>100</v>
      </c>
      <c r="AB384" s="314" t="str">
        <f t="shared" si="66"/>
        <v/>
      </c>
      <c r="AC384" s="309" t="s">
        <v>62</v>
      </c>
      <c r="AD384" s="314" t="str">
        <f t="shared" si="67"/>
        <v/>
      </c>
      <c r="AE384" s="309" t="s">
        <v>56</v>
      </c>
      <c r="AF384" s="314" t="str">
        <f t="shared" si="68"/>
        <v/>
      </c>
      <c r="AG384" s="315" t="str">
        <f t="shared" si="71"/>
        <v/>
      </c>
      <c r="AH384" s="316" t="s">
        <v>68</v>
      </c>
      <c r="AI384" s="317" t="str">
        <f t="shared" si="69"/>
        <v/>
      </c>
    </row>
    <row r="385" spans="1:35" ht="17.25" customHeight="1" x14ac:dyDescent="0.3">
      <c r="A385" s="24"/>
      <c r="B385" s="302">
        <v>373</v>
      </c>
      <c r="C385" s="303"/>
      <c r="D385" s="303"/>
      <c r="E385" s="304"/>
      <c r="F385" s="304"/>
      <c r="G385" s="304"/>
      <c r="H385" s="304"/>
      <c r="I385" s="304"/>
      <c r="J385" s="304"/>
      <c r="K385" s="304"/>
      <c r="L385" s="304"/>
      <c r="M385" s="304"/>
      <c r="N385" s="304"/>
      <c r="O385" s="305" t="str">
        <f t="shared" si="70"/>
        <v/>
      </c>
      <c r="P385" s="306" t="str">
        <f t="shared" si="60"/>
        <v/>
      </c>
      <c r="Q385" s="307">
        <f t="shared" si="61"/>
        <v>100</v>
      </c>
      <c r="R385" s="308" t="str">
        <f t="shared" si="62"/>
        <v/>
      </c>
      <c r="S385" s="309">
        <v>100</v>
      </c>
      <c r="T385" s="310" t="str">
        <f t="shared" si="63"/>
        <v/>
      </c>
      <c r="U385" s="311">
        <v>0</v>
      </c>
      <c r="V385" s="312" t="str">
        <f t="shared" si="64"/>
        <v/>
      </c>
      <c r="W385" s="313" t="s">
        <v>125</v>
      </c>
      <c r="X385" s="314" t="str">
        <f t="shared" si="65"/>
        <v/>
      </c>
      <c r="Y385" s="313" t="s">
        <v>56</v>
      </c>
      <c r="Z385" s="314" t="str">
        <f>IF(SUM($E385:$N385)&gt;0,$X385*(VLOOKUP($Y385,'Lookup Tables'!$K$4:$L$7,2,FALSE)),"")</f>
        <v/>
      </c>
      <c r="AA385" s="309">
        <v>100</v>
      </c>
      <c r="AB385" s="314" t="str">
        <f t="shared" si="66"/>
        <v/>
      </c>
      <c r="AC385" s="309" t="s">
        <v>62</v>
      </c>
      <c r="AD385" s="314" t="str">
        <f t="shared" si="67"/>
        <v/>
      </c>
      <c r="AE385" s="309" t="s">
        <v>56</v>
      </c>
      <c r="AF385" s="314" t="str">
        <f t="shared" si="68"/>
        <v/>
      </c>
      <c r="AG385" s="315" t="str">
        <f t="shared" si="71"/>
        <v/>
      </c>
      <c r="AH385" s="316" t="s">
        <v>68</v>
      </c>
      <c r="AI385" s="317" t="str">
        <f t="shared" si="69"/>
        <v/>
      </c>
    </row>
    <row r="386" spans="1:35" ht="17.25" customHeight="1" x14ac:dyDescent="0.3">
      <c r="A386" s="24"/>
      <c r="B386" s="302">
        <v>374</v>
      </c>
      <c r="C386" s="303"/>
      <c r="D386" s="303"/>
      <c r="E386" s="304"/>
      <c r="F386" s="304"/>
      <c r="G386" s="304"/>
      <c r="H386" s="304"/>
      <c r="I386" s="304"/>
      <c r="J386" s="304"/>
      <c r="K386" s="304"/>
      <c r="L386" s="304"/>
      <c r="M386" s="304"/>
      <c r="N386" s="304"/>
      <c r="O386" s="305" t="str">
        <f t="shared" si="70"/>
        <v/>
      </c>
      <c r="P386" s="306" t="str">
        <f t="shared" si="60"/>
        <v/>
      </c>
      <c r="Q386" s="307">
        <f t="shared" si="61"/>
        <v>100</v>
      </c>
      <c r="R386" s="308" t="str">
        <f t="shared" si="62"/>
        <v/>
      </c>
      <c r="S386" s="309">
        <v>100</v>
      </c>
      <c r="T386" s="310" t="str">
        <f t="shared" si="63"/>
        <v/>
      </c>
      <c r="U386" s="311">
        <v>0</v>
      </c>
      <c r="V386" s="312" t="str">
        <f t="shared" si="64"/>
        <v/>
      </c>
      <c r="W386" s="313" t="s">
        <v>125</v>
      </c>
      <c r="X386" s="314" t="str">
        <f t="shared" si="65"/>
        <v/>
      </c>
      <c r="Y386" s="313" t="s">
        <v>56</v>
      </c>
      <c r="Z386" s="314" t="str">
        <f>IF(SUM($E386:$N386)&gt;0,$X386*(VLOOKUP($Y386,'Lookup Tables'!$K$4:$L$7,2,FALSE)),"")</f>
        <v/>
      </c>
      <c r="AA386" s="309">
        <v>100</v>
      </c>
      <c r="AB386" s="314" t="str">
        <f t="shared" si="66"/>
        <v/>
      </c>
      <c r="AC386" s="309" t="s">
        <v>62</v>
      </c>
      <c r="AD386" s="314" t="str">
        <f t="shared" si="67"/>
        <v/>
      </c>
      <c r="AE386" s="309" t="s">
        <v>56</v>
      </c>
      <c r="AF386" s="314" t="str">
        <f t="shared" si="68"/>
        <v/>
      </c>
      <c r="AG386" s="315" t="str">
        <f t="shared" si="71"/>
        <v/>
      </c>
      <c r="AH386" s="316" t="s">
        <v>68</v>
      </c>
      <c r="AI386" s="317" t="str">
        <f t="shared" si="69"/>
        <v/>
      </c>
    </row>
    <row r="387" spans="1:35" ht="17.25" customHeight="1" x14ac:dyDescent="0.3">
      <c r="A387" s="24"/>
      <c r="B387" s="302">
        <v>375</v>
      </c>
      <c r="C387" s="303"/>
      <c r="D387" s="303"/>
      <c r="E387" s="304"/>
      <c r="F387" s="304"/>
      <c r="G387" s="304"/>
      <c r="H387" s="304"/>
      <c r="I387" s="304"/>
      <c r="J387" s="304"/>
      <c r="K387" s="304"/>
      <c r="L387" s="304"/>
      <c r="M387" s="304"/>
      <c r="N387" s="304"/>
      <c r="O387" s="305" t="str">
        <f t="shared" si="70"/>
        <v/>
      </c>
      <c r="P387" s="306" t="str">
        <f t="shared" si="60"/>
        <v/>
      </c>
      <c r="Q387" s="307">
        <f t="shared" si="61"/>
        <v>100</v>
      </c>
      <c r="R387" s="308" t="str">
        <f t="shared" si="62"/>
        <v/>
      </c>
      <c r="S387" s="309">
        <v>100</v>
      </c>
      <c r="T387" s="310" t="str">
        <f t="shared" si="63"/>
        <v/>
      </c>
      <c r="U387" s="311">
        <v>0</v>
      </c>
      <c r="V387" s="312" t="str">
        <f t="shared" si="64"/>
        <v/>
      </c>
      <c r="W387" s="313" t="s">
        <v>125</v>
      </c>
      <c r="X387" s="314" t="str">
        <f t="shared" si="65"/>
        <v/>
      </c>
      <c r="Y387" s="313" t="s">
        <v>56</v>
      </c>
      <c r="Z387" s="314" t="str">
        <f>IF(SUM($E387:$N387)&gt;0,$X387*(VLOOKUP($Y387,'Lookup Tables'!$K$4:$L$7,2,FALSE)),"")</f>
        <v/>
      </c>
      <c r="AA387" s="309">
        <v>100</v>
      </c>
      <c r="AB387" s="314" t="str">
        <f t="shared" si="66"/>
        <v/>
      </c>
      <c r="AC387" s="309" t="s">
        <v>62</v>
      </c>
      <c r="AD387" s="314" t="str">
        <f t="shared" si="67"/>
        <v/>
      </c>
      <c r="AE387" s="309" t="s">
        <v>56</v>
      </c>
      <c r="AF387" s="314" t="str">
        <f t="shared" si="68"/>
        <v/>
      </c>
      <c r="AG387" s="315" t="str">
        <f t="shared" si="71"/>
        <v/>
      </c>
      <c r="AH387" s="316" t="s">
        <v>68</v>
      </c>
      <c r="AI387" s="317" t="str">
        <f t="shared" si="69"/>
        <v/>
      </c>
    </row>
    <row r="388" spans="1:35" ht="17.25" customHeight="1" x14ac:dyDescent="0.3">
      <c r="A388" s="24"/>
      <c r="B388" s="302">
        <v>376</v>
      </c>
      <c r="C388" s="303"/>
      <c r="D388" s="303"/>
      <c r="E388" s="304"/>
      <c r="F388" s="304"/>
      <c r="G388" s="304"/>
      <c r="H388" s="304"/>
      <c r="I388" s="304"/>
      <c r="J388" s="304"/>
      <c r="K388" s="304"/>
      <c r="L388" s="304"/>
      <c r="M388" s="304"/>
      <c r="N388" s="304"/>
      <c r="O388" s="305" t="str">
        <f t="shared" si="70"/>
        <v/>
      </c>
      <c r="P388" s="306" t="str">
        <f t="shared" si="60"/>
        <v/>
      </c>
      <c r="Q388" s="307">
        <f t="shared" si="61"/>
        <v>100</v>
      </c>
      <c r="R388" s="308" t="str">
        <f t="shared" si="62"/>
        <v/>
      </c>
      <c r="S388" s="309">
        <v>100</v>
      </c>
      <c r="T388" s="310" t="str">
        <f t="shared" si="63"/>
        <v/>
      </c>
      <c r="U388" s="311">
        <v>0</v>
      </c>
      <c r="V388" s="312" t="str">
        <f t="shared" si="64"/>
        <v/>
      </c>
      <c r="W388" s="313" t="s">
        <v>125</v>
      </c>
      <c r="X388" s="314" t="str">
        <f t="shared" si="65"/>
        <v/>
      </c>
      <c r="Y388" s="313" t="s">
        <v>56</v>
      </c>
      <c r="Z388" s="314" t="str">
        <f>IF(SUM($E388:$N388)&gt;0,$X388*(VLOOKUP($Y388,'Lookup Tables'!$K$4:$L$7,2,FALSE)),"")</f>
        <v/>
      </c>
      <c r="AA388" s="309">
        <v>100</v>
      </c>
      <c r="AB388" s="314" t="str">
        <f t="shared" si="66"/>
        <v/>
      </c>
      <c r="AC388" s="309" t="s">
        <v>62</v>
      </c>
      <c r="AD388" s="314" t="str">
        <f t="shared" si="67"/>
        <v/>
      </c>
      <c r="AE388" s="309" t="s">
        <v>56</v>
      </c>
      <c r="AF388" s="314" t="str">
        <f t="shared" si="68"/>
        <v/>
      </c>
      <c r="AG388" s="315" t="str">
        <f t="shared" si="71"/>
        <v/>
      </c>
      <c r="AH388" s="316" t="s">
        <v>68</v>
      </c>
      <c r="AI388" s="317" t="str">
        <f t="shared" si="69"/>
        <v/>
      </c>
    </row>
    <row r="389" spans="1:35" ht="17.25" customHeight="1" x14ac:dyDescent="0.3">
      <c r="A389" s="24"/>
      <c r="B389" s="302">
        <v>377</v>
      </c>
      <c r="C389" s="303"/>
      <c r="D389" s="303"/>
      <c r="E389" s="304"/>
      <c r="F389" s="304"/>
      <c r="G389" s="304"/>
      <c r="H389" s="304"/>
      <c r="I389" s="304"/>
      <c r="J389" s="304"/>
      <c r="K389" s="304"/>
      <c r="L389" s="304"/>
      <c r="M389" s="304"/>
      <c r="N389" s="304"/>
      <c r="O389" s="305" t="str">
        <f t="shared" si="70"/>
        <v/>
      </c>
      <c r="P389" s="306" t="str">
        <f t="shared" si="60"/>
        <v/>
      </c>
      <c r="Q389" s="307">
        <f t="shared" si="61"/>
        <v>100</v>
      </c>
      <c r="R389" s="308" t="str">
        <f t="shared" si="62"/>
        <v/>
      </c>
      <c r="S389" s="309">
        <v>100</v>
      </c>
      <c r="T389" s="310" t="str">
        <f t="shared" si="63"/>
        <v/>
      </c>
      <c r="U389" s="311">
        <v>0</v>
      </c>
      <c r="V389" s="312" t="str">
        <f t="shared" si="64"/>
        <v/>
      </c>
      <c r="W389" s="313" t="s">
        <v>125</v>
      </c>
      <c r="X389" s="314" t="str">
        <f t="shared" si="65"/>
        <v/>
      </c>
      <c r="Y389" s="313" t="s">
        <v>56</v>
      </c>
      <c r="Z389" s="314" t="str">
        <f>IF(SUM($E389:$N389)&gt;0,$X389*(VLOOKUP($Y389,'Lookup Tables'!$K$4:$L$7,2,FALSE)),"")</f>
        <v/>
      </c>
      <c r="AA389" s="309">
        <v>100</v>
      </c>
      <c r="AB389" s="314" t="str">
        <f t="shared" si="66"/>
        <v/>
      </c>
      <c r="AC389" s="309" t="s">
        <v>62</v>
      </c>
      <c r="AD389" s="314" t="str">
        <f t="shared" si="67"/>
        <v/>
      </c>
      <c r="AE389" s="309" t="s">
        <v>56</v>
      </c>
      <c r="AF389" s="314" t="str">
        <f t="shared" si="68"/>
        <v/>
      </c>
      <c r="AG389" s="315" t="str">
        <f t="shared" si="71"/>
        <v/>
      </c>
      <c r="AH389" s="316" t="s">
        <v>68</v>
      </c>
      <c r="AI389" s="317" t="str">
        <f t="shared" si="69"/>
        <v/>
      </c>
    </row>
    <row r="390" spans="1:35" ht="17.25" customHeight="1" x14ac:dyDescent="0.3">
      <c r="A390" s="24"/>
      <c r="B390" s="302">
        <v>378</v>
      </c>
      <c r="C390" s="303"/>
      <c r="D390" s="303"/>
      <c r="E390" s="304"/>
      <c r="F390" s="304"/>
      <c r="G390" s="304"/>
      <c r="H390" s="304"/>
      <c r="I390" s="304"/>
      <c r="J390" s="304"/>
      <c r="K390" s="304"/>
      <c r="L390" s="304"/>
      <c r="M390" s="304"/>
      <c r="N390" s="304"/>
      <c r="O390" s="305" t="str">
        <f t="shared" si="70"/>
        <v/>
      </c>
      <c r="P390" s="306" t="str">
        <f t="shared" si="60"/>
        <v/>
      </c>
      <c r="Q390" s="307">
        <f t="shared" si="61"/>
        <v>100</v>
      </c>
      <c r="R390" s="308" t="str">
        <f t="shared" si="62"/>
        <v/>
      </c>
      <c r="S390" s="309">
        <v>100</v>
      </c>
      <c r="T390" s="310" t="str">
        <f t="shared" si="63"/>
        <v/>
      </c>
      <c r="U390" s="311">
        <v>0</v>
      </c>
      <c r="V390" s="312" t="str">
        <f t="shared" si="64"/>
        <v/>
      </c>
      <c r="W390" s="313" t="s">
        <v>125</v>
      </c>
      <c r="X390" s="314" t="str">
        <f t="shared" si="65"/>
        <v/>
      </c>
      <c r="Y390" s="313" t="s">
        <v>56</v>
      </c>
      <c r="Z390" s="314" t="str">
        <f>IF(SUM($E390:$N390)&gt;0,$X390*(VLOOKUP($Y390,'Lookup Tables'!$K$4:$L$7,2,FALSE)),"")</f>
        <v/>
      </c>
      <c r="AA390" s="309">
        <v>100</v>
      </c>
      <c r="AB390" s="314" t="str">
        <f t="shared" si="66"/>
        <v/>
      </c>
      <c r="AC390" s="309" t="s">
        <v>62</v>
      </c>
      <c r="AD390" s="314" t="str">
        <f t="shared" si="67"/>
        <v/>
      </c>
      <c r="AE390" s="309" t="s">
        <v>56</v>
      </c>
      <c r="AF390" s="314" t="str">
        <f t="shared" si="68"/>
        <v/>
      </c>
      <c r="AG390" s="315" t="str">
        <f t="shared" si="71"/>
        <v/>
      </c>
      <c r="AH390" s="316" t="s">
        <v>68</v>
      </c>
      <c r="AI390" s="317" t="str">
        <f t="shared" si="69"/>
        <v/>
      </c>
    </row>
    <row r="391" spans="1:35" ht="17.25" customHeight="1" x14ac:dyDescent="0.3">
      <c r="A391" s="24"/>
      <c r="B391" s="302">
        <v>379</v>
      </c>
      <c r="C391" s="303"/>
      <c r="D391" s="303"/>
      <c r="E391" s="304"/>
      <c r="F391" s="304"/>
      <c r="G391" s="304"/>
      <c r="H391" s="304"/>
      <c r="I391" s="304"/>
      <c r="J391" s="304"/>
      <c r="K391" s="304"/>
      <c r="L391" s="304"/>
      <c r="M391" s="304"/>
      <c r="N391" s="304"/>
      <c r="O391" s="305" t="str">
        <f t="shared" si="70"/>
        <v/>
      </c>
      <c r="P391" s="306" t="str">
        <f t="shared" si="60"/>
        <v/>
      </c>
      <c r="Q391" s="307">
        <f t="shared" si="61"/>
        <v>100</v>
      </c>
      <c r="R391" s="308" t="str">
        <f t="shared" si="62"/>
        <v/>
      </c>
      <c r="S391" s="309">
        <v>100</v>
      </c>
      <c r="T391" s="310" t="str">
        <f t="shared" si="63"/>
        <v/>
      </c>
      <c r="U391" s="311">
        <v>0</v>
      </c>
      <c r="V391" s="312" t="str">
        <f t="shared" si="64"/>
        <v/>
      </c>
      <c r="W391" s="313" t="s">
        <v>125</v>
      </c>
      <c r="X391" s="314" t="str">
        <f t="shared" si="65"/>
        <v/>
      </c>
      <c r="Y391" s="313" t="s">
        <v>56</v>
      </c>
      <c r="Z391" s="314" t="str">
        <f>IF(SUM($E391:$N391)&gt;0,$X391*(VLOOKUP($Y391,'Lookup Tables'!$K$4:$L$7,2,FALSE)),"")</f>
        <v/>
      </c>
      <c r="AA391" s="309">
        <v>100</v>
      </c>
      <c r="AB391" s="314" t="str">
        <f t="shared" si="66"/>
        <v/>
      </c>
      <c r="AC391" s="309" t="s">
        <v>62</v>
      </c>
      <c r="AD391" s="314" t="str">
        <f t="shared" si="67"/>
        <v/>
      </c>
      <c r="AE391" s="309" t="s">
        <v>56</v>
      </c>
      <c r="AF391" s="314" t="str">
        <f t="shared" si="68"/>
        <v/>
      </c>
      <c r="AG391" s="315" t="str">
        <f t="shared" si="71"/>
        <v/>
      </c>
      <c r="AH391" s="316" t="s">
        <v>68</v>
      </c>
      <c r="AI391" s="317" t="str">
        <f t="shared" si="69"/>
        <v/>
      </c>
    </row>
    <row r="392" spans="1:35" ht="17.25" customHeight="1" x14ac:dyDescent="0.3">
      <c r="A392" s="24"/>
      <c r="B392" s="302">
        <v>380</v>
      </c>
      <c r="C392" s="303"/>
      <c r="D392" s="303"/>
      <c r="E392" s="304"/>
      <c r="F392" s="304"/>
      <c r="G392" s="304"/>
      <c r="H392" s="304"/>
      <c r="I392" s="304"/>
      <c r="J392" s="304"/>
      <c r="K392" s="304"/>
      <c r="L392" s="304"/>
      <c r="M392" s="304"/>
      <c r="N392" s="304"/>
      <c r="O392" s="305" t="str">
        <f t="shared" si="70"/>
        <v/>
      </c>
      <c r="P392" s="306" t="str">
        <f t="shared" si="60"/>
        <v/>
      </c>
      <c r="Q392" s="307">
        <f t="shared" si="61"/>
        <v>100</v>
      </c>
      <c r="R392" s="308" t="str">
        <f t="shared" si="62"/>
        <v/>
      </c>
      <c r="S392" s="309">
        <v>100</v>
      </c>
      <c r="T392" s="310" t="str">
        <f t="shared" si="63"/>
        <v/>
      </c>
      <c r="U392" s="311">
        <v>0</v>
      </c>
      <c r="V392" s="312" t="str">
        <f t="shared" si="64"/>
        <v/>
      </c>
      <c r="W392" s="313" t="s">
        <v>125</v>
      </c>
      <c r="X392" s="314" t="str">
        <f t="shared" si="65"/>
        <v/>
      </c>
      <c r="Y392" s="313" t="s">
        <v>56</v>
      </c>
      <c r="Z392" s="314" t="str">
        <f>IF(SUM($E392:$N392)&gt;0,$X392*(VLOOKUP($Y392,'Lookup Tables'!$K$4:$L$7,2,FALSE)),"")</f>
        <v/>
      </c>
      <c r="AA392" s="309">
        <v>100</v>
      </c>
      <c r="AB392" s="314" t="str">
        <f t="shared" si="66"/>
        <v/>
      </c>
      <c r="AC392" s="309" t="s">
        <v>62</v>
      </c>
      <c r="AD392" s="314" t="str">
        <f t="shared" si="67"/>
        <v/>
      </c>
      <c r="AE392" s="309" t="s">
        <v>56</v>
      </c>
      <c r="AF392" s="314" t="str">
        <f t="shared" si="68"/>
        <v/>
      </c>
      <c r="AG392" s="315" t="str">
        <f t="shared" si="71"/>
        <v/>
      </c>
      <c r="AH392" s="316" t="s">
        <v>68</v>
      </c>
      <c r="AI392" s="317" t="str">
        <f t="shared" si="69"/>
        <v/>
      </c>
    </row>
    <row r="393" spans="1:35" ht="17.25" customHeight="1" x14ac:dyDescent="0.3">
      <c r="A393" s="24"/>
      <c r="B393" s="302">
        <v>381</v>
      </c>
      <c r="C393" s="303"/>
      <c r="D393" s="303"/>
      <c r="E393" s="304"/>
      <c r="F393" s="304"/>
      <c r="G393" s="304"/>
      <c r="H393" s="304"/>
      <c r="I393" s="304"/>
      <c r="J393" s="304"/>
      <c r="K393" s="304"/>
      <c r="L393" s="304"/>
      <c r="M393" s="304"/>
      <c r="N393" s="304"/>
      <c r="O393" s="305" t="str">
        <f t="shared" si="70"/>
        <v/>
      </c>
      <c r="P393" s="306" t="str">
        <f t="shared" si="60"/>
        <v/>
      </c>
      <c r="Q393" s="307">
        <f t="shared" si="61"/>
        <v>100</v>
      </c>
      <c r="R393" s="308" t="str">
        <f t="shared" si="62"/>
        <v/>
      </c>
      <c r="S393" s="309">
        <v>100</v>
      </c>
      <c r="T393" s="310" t="str">
        <f t="shared" si="63"/>
        <v/>
      </c>
      <c r="U393" s="311">
        <v>0</v>
      </c>
      <c r="V393" s="312" t="str">
        <f t="shared" si="64"/>
        <v/>
      </c>
      <c r="W393" s="313" t="s">
        <v>125</v>
      </c>
      <c r="X393" s="314" t="str">
        <f t="shared" si="65"/>
        <v/>
      </c>
      <c r="Y393" s="313" t="s">
        <v>56</v>
      </c>
      <c r="Z393" s="314" t="str">
        <f>IF(SUM($E393:$N393)&gt;0,$X393*(VLOOKUP($Y393,'Lookup Tables'!$K$4:$L$7,2,FALSE)),"")</f>
        <v/>
      </c>
      <c r="AA393" s="309">
        <v>100</v>
      </c>
      <c r="AB393" s="314" t="str">
        <f t="shared" si="66"/>
        <v/>
      </c>
      <c r="AC393" s="309" t="s">
        <v>62</v>
      </c>
      <c r="AD393" s="314" t="str">
        <f t="shared" si="67"/>
        <v/>
      </c>
      <c r="AE393" s="309" t="s">
        <v>56</v>
      </c>
      <c r="AF393" s="314" t="str">
        <f t="shared" si="68"/>
        <v/>
      </c>
      <c r="AG393" s="315" t="str">
        <f t="shared" si="71"/>
        <v/>
      </c>
      <c r="AH393" s="316" t="s">
        <v>68</v>
      </c>
      <c r="AI393" s="317" t="str">
        <f t="shared" si="69"/>
        <v/>
      </c>
    </row>
    <row r="394" spans="1:35" ht="17.25" customHeight="1" x14ac:dyDescent="0.3">
      <c r="A394" s="24"/>
      <c r="B394" s="302">
        <v>382</v>
      </c>
      <c r="C394" s="303"/>
      <c r="D394" s="303"/>
      <c r="E394" s="304"/>
      <c r="F394" s="304"/>
      <c r="G394" s="304"/>
      <c r="H394" s="304"/>
      <c r="I394" s="304"/>
      <c r="J394" s="304"/>
      <c r="K394" s="304"/>
      <c r="L394" s="304"/>
      <c r="M394" s="304"/>
      <c r="N394" s="304"/>
      <c r="O394" s="305" t="str">
        <f t="shared" si="70"/>
        <v/>
      </c>
      <c r="P394" s="306" t="str">
        <f t="shared" si="60"/>
        <v/>
      </c>
      <c r="Q394" s="307">
        <f t="shared" si="61"/>
        <v>100</v>
      </c>
      <c r="R394" s="308" t="str">
        <f t="shared" si="62"/>
        <v/>
      </c>
      <c r="S394" s="309">
        <v>100</v>
      </c>
      <c r="T394" s="310" t="str">
        <f t="shared" si="63"/>
        <v/>
      </c>
      <c r="U394" s="311">
        <v>0</v>
      </c>
      <c r="V394" s="312" t="str">
        <f t="shared" si="64"/>
        <v/>
      </c>
      <c r="W394" s="313" t="s">
        <v>125</v>
      </c>
      <c r="X394" s="314" t="str">
        <f t="shared" si="65"/>
        <v/>
      </c>
      <c r="Y394" s="313" t="s">
        <v>56</v>
      </c>
      <c r="Z394" s="314" t="str">
        <f>IF(SUM($E394:$N394)&gt;0,$X394*(VLOOKUP($Y394,'Lookup Tables'!$K$4:$L$7,2,FALSE)),"")</f>
        <v/>
      </c>
      <c r="AA394" s="309">
        <v>100</v>
      </c>
      <c r="AB394" s="314" t="str">
        <f t="shared" si="66"/>
        <v/>
      </c>
      <c r="AC394" s="309" t="s">
        <v>62</v>
      </c>
      <c r="AD394" s="314" t="str">
        <f t="shared" si="67"/>
        <v/>
      </c>
      <c r="AE394" s="309" t="s">
        <v>56</v>
      </c>
      <c r="AF394" s="314" t="str">
        <f t="shared" si="68"/>
        <v/>
      </c>
      <c r="AG394" s="315" t="str">
        <f t="shared" si="71"/>
        <v/>
      </c>
      <c r="AH394" s="316" t="s">
        <v>68</v>
      </c>
      <c r="AI394" s="317" t="str">
        <f t="shared" si="69"/>
        <v/>
      </c>
    </row>
    <row r="395" spans="1:35" ht="17.25" customHeight="1" x14ac:dyDescent="0.3">
      <c r="A395" s="24"/>
      <c r="B395" s="302">
        <v>383</v>
      </c>
      <c r="C395" s="303"/>
      <c r="D395" s="303"/>
      <c r="E395" s="304"/>
      <c r="F395" s="304"/>
      <c r="G395" s="304"/>
      <c r="H395" s="304"/>
      <c r="I395" s="304"/>
      <c r="J395" s="304"/>
      <c r="K395" s="304"/>
      <c r="L395" s="304"/>
      <c r="M395" s="304"/>
      <c r="N395" s="304"/>
      <c r="O395" s="305" t="str">
        <f t="shared" si="70"/>
        <v/>
      </c>
      <c r="P395" s="306" t="str">
        <f t="shared" si="60"/>
        <v/>
      </c>
      <c r="Q395" s="307">
        <f t="shared" si="61"/>
        <v>100</v>
      </c>
      <c r="R395" s="308" t="str">
        <f t="shared" si="62"/>
        <v/>
      </c>
      <c r="S395" s="309">
        <v>100</v>
      </c>
      <c r="T395" s="310" t="str">
        <f t="shared" si="63"/>
        <v/>
      </c>
      <c r="U395" s="311">
        <v>0</v>
      </c>
      <c r="V395" s="312" t="str">
        <f t="shared" si="64"/>
        <v/>
      </c>
      <c r="W395" s="313" t="s">
        <v>125</v>
      </c>
      <c r="X395" s="314" t="str">
        <f t="shared" si="65"/>
        <v/>
      </c>
      <c r="Y395" s="313" t="s">
        <v>56</v>
      </c>
      <c r="Z395" s="314" t="str">
        <f>IF(SUM($E395:$N395)&gt;0,$X395*(VLOOKUP($Y395,'Lookup Tables'!$K$4:$L$7,2,FALSE)),"")</f>
        <v/>
      </c>
      <c r="AA395" s="309">
        <v>100</v>
      </c>
      <c r="AB395" s="314" t="str">
        <f t="shared" si="66"/>
        <v/>
      </c>
      <c r="AC395" s="309" t="s">
        <v>62</v>
      </c>
      <c r="AD395" s="314" t="str">
        <f t="shared" si="67"/>
        <v/>
      </c>
      <c r="AE395" s="309" t="s">
        <v>56</v>
      </c>
      <c r="AF395" s="314" t="str">
        <f t="shared" si="68"/>
        <v/>
      </c>
      <c r="AG395" s="315" t="str">
        <f t="shared" si="71"/>
        <v/>
      </c>
      <c r="AH395" s="316" t="s">
        <v>68</v>
      </c>
      <c r="AI395" s="317" t="str">
        <f t="shared" si="69"/>
        <v/>
      </c>
    </row>
    <row r="396" spans="1:35" ht="17.25" customHeight="1" x14ac:dyDescent="0.3">
      <c r="A396" s="24"/>
      <c r="B396" s="302">
        <v>384</v>
      </c>
      <c r="C396" s="303"/>
      <c r="D396" s="303"/>
      <c r="E396" s="304"/>
      <c r="F396" s="304"/>
      <c r="G396" s="304"/>
      <c r="H396" s="304"/>
      <c r="I396" s="304"/>
      <c r="J396" s="304"/>
      <c r="K396" s="304"/>
      <c r="L396" s="304"/>
      <c r="M396" s="304"/>
      <c r="N396" s="304"/>
      <c r="O396" s="305" t="str">
        <f t="shared" si="70"/>
        <v/>
      </c>
      <c r="P396" s="306" t="str">
        <f t="shared" si="60"/>
        <v/>
      </c>
      <c r="Q396" s="307">
        <f t="shared" si="61"/>
        <v>100</v>
      </c>
      <c r="R396" s="308" t="str">
        <f t="shared" si="62"/>
        <v/>
      </c>
      <c r="S396" s="309">
        <v>100</v>
      </c>
      <c r="T396" s="310" t="str">
        <f t="shared" si="63"/>
        <v/>
      </c>
      <c r="U396" s="311">
        <v>0</v>
      </c>
      <c r="V396" s="312" t="str">
        <f t="shared" si="64"/>
        <v/>
      </c>
      <c r="W396" s="313" t="s">
        <v>125</v>
      </c>
      <c r="X396" s="314" t="str">
        <f t="shared" si="65"/>
        <v/>
      </c>
      <c r="Y396" s="313" t="s">
        <v>56</v>
      </c>
      <c r="Z396" s="314" t="str">
        <f>IF(SUM($E396:$N396)&gt;0,$X396*(VLOOKUP($Y396,'Lookup Tables'!$K$4:$L$7,2,FALSE)),"")</f>
        <v/>
      </c>
      <c r="AA396" s="309">
        <v>100</v>
      </c>
      <c r="AB396" s="314" t="str">
        <f t="shared" si="66"/>
        <v/>
      </c>
      <c r="AC396" s="309" t="s">
        <v>62</v>
      </c>
      <c r="AD396" s="314" t="str">
        <f t="shared" si="67"/>
        <v/>
      </c>
      <c r="AE396" s="309" t="s">
        <v>56</v>
      </c>
      <c r="AF396" s="314" t="str">
        <f t="shared" si="68"/>
        <v/>
      </c>
      <c r="AG396" s="315" t="str">
        <f t="shared" si="71"/>
        <v/>
      </c>
      <c r="AH396" s="316" t="s">
        <v>68</v>
      </c>
      <c r="AI396" s="317" t="str">
        <f t="shared" si="69"/>
        <v/>
      </c>
    </row>
    <row r="397" spans="1:35" ht="17.25" customHeight="1" x14ac:dyDescent="0.3">
      <c r="A397" s="24"/>
      <c r="B397" s="302">
        <v>385</v>
      </c>
      <c r="C397" s="303"/>
      <c r="D397" s="303"/>
      <c r="E397" s="304"/>
      <c r="F397" s="304"/>
      <c r="G397" s="304"/>
      <c r="H397" s="304"/>
      <c r="I397" s="304"/>
      <c r="J397" s="304"/>
      <c r="K397" s="304"/>
      <c r="L397" s="304"/>
      <c r="M397" s="304"/>
      <c r="N397" s="304"/>
      <c r="O397" s="305" t="str">
        <f t="shared" si="70"/>
        <v/>
      </c>
      <c r="P397" s="306" t="str">
        <f t="shared" ref="P397:P460" si="72">IF(SUM($E397:$N397)&gt;0,($O397/2)^2*PI()*$T$6,"")</f>
        <v/>
      </c>
      <c r="Q397" s="307">
        <f t="shared" ref="Q397:Q460" si="73">$T$4</f>
        <v>100</v>
      </c>
      <c r="R397" s="308" t="str">
        <f t="shared" ref="R397:R460" si="74">IF(SUM($E397:$N397)&gt;0,$P397*($T$4/100),"")</f>
        <v/>
      </c>
      <c r="S397" s="309">
        <v>100</v>
      </c>
      <c r="T397" s="310" t="str">
        <f t="shared" ref="T397:T460" si="75">IF(SUM($E397:$N397)&gt;0,$R397*($S397/100),"")</f>
        <v/>
      </c>
      <c r="U397" s="311">
        <v>0</v>
      </c>
      <c r="V397" s="312" t="str">
        <f t="shared" ref="V397:V460" si="76">IF(SUM($E397:$N397)&gt;0,$T397*(1+($U397/100)),"")</f>
        <v/>
      </c>
      <c r="W397" s="313" t="s">
        <v>125</v>
      </c>
      <c r="X397" s="314" t="str">
        <f t="shared" ref="X397:X460" si="77">IF(SUM($E397:$N397)&gt;0,$V397*INDEX(Primary_structure_factor,MATCH(W397,Primary_structure_input,0))*0.4,"")</f>
        <v/>
      </c>
      <c r="Y397" s="313" t="s">
        <v>56</v>
      </c>
      <c r="Z397" s="314" t="str">
        <f>IF(SUM($E397:$N397)&gt;0,$X397*(VLOOKUP($Y397,'Lookup Tables'!$K$4:$L$7,2,FALSE)),"")</f>
        <v/>
      </c>
      <c r="AA397" s="309">
        <v>100</v>
      </c>
      <c r="AB397" s="314" t="str">
        <f t="shared" ref="AB397:AB460" si="78">IF(SUM($E397:$N397)&gt;0,$V397*(($AA397/100)*0.6),"")</f>
        <v/>
      </c>
      <c r="AC397" s="309" t="s">
        <v>62</v>
      </c>
      <c r="AD397" s="314" t="str">
        <f t="shared" ref="AD397:AD460" si="79">IF(SUM($E397:$N397)&gt;0,$AB397*(INDEX(Canopy_completeness_factor,MATCH(AC397,Canopy_completeness_input,0))),"")</f>
        <v/>
      </c>
      <c r="AE397" s="309" t="s">
        <v>56</v>
      </c>
      <c r="AF397" s="314" t="str">
        <f t="shared" ref="AF397:AF460" si="80">IF(SUM($E397:$N397)&gt;0,$AD397*(INDEX(Crown_quality_factor,MATCH($AE397,Crown_quality_input,0))),"")</f>
        <v/>
      </c>
      <c r="AG397" s="315" t="str">
        <f t="shared" si="71"/>
        <v/>
      </c>
      <c r="AH397" s="316" t="s">
        <v>68</v>
      </c>
      <c r="AI397" s="317" t="str">
        <f t="shared" ref="AI397:AI460" si="81">IF(ISBLANK($AH397),"",IF(SUM($E397:$N397)&gt;0,$AG397*INDEX(Life_expectancy_factor,MATCH($AH397,Life_expectancy_input,0)),""))</f>
        <v/>
      </c>
    </row>
    <row r="398" spans="1:35" ht="17.25" customHeight="1" x14ac:dyDescent="0.3">
      <c r="A398" s="24"/>
      <c r="B398" s="302">
        <v>386</v>
      </c>
      <c r="C398" s="303"/>
      <c r="D398" s="303"/>
      <c r="E398" s="304"/>
      <c r="F398" s="304"/>
      <c r="G398" s="304"/>
      <c r="H398" s="304"/>
      <c r="I398" s="304"/>
      <c r="J398" s="304"/>
      <c r="K398" s="304"/>
      <c r="L398" s="304"/>
      <c r="M398" s="304"/>
      <c r="N398" s="304"/>
      <c r="O398" s="305" t="str">
        <f t="shared" ref="O398:O461" si="82">IF(SUM($E398:$N398)&gt;0,SQRT($E398^2+$F398^2+$G398^2+$H398^2+$I398^2+$J398^2+$K398^2+$L398^2+$M398^2+$N398^2),"")</f>
        <v/>
      </c>
      <c r="P398" s="306" t="str">
        <f t="shared" si="72"/>
        <v/>
      </c>
      <c r="Q398" s="307">
        <f t="shared" si="73"/>
        <v>100</v>
      </c>
      <c r="R398" s="308" t="str">
        <f t="shared" si="74"/>
        <v/>
      </c>
      <c r="S398" s="309">
        <v>100</v>
      </c>
      <c r="T398" s="310" t="str">
        <f t="shared" si="75"/>
        <v/>
      </c>
      <c r="U398" s="311">
        <v>0</v>
      </c>
      <c r="V398" s="312" t="str">
        <f t="shared" si="76"/>
        <v/>
      </c>
      <c r="W398" s="313" t="s">
        <v>125</v>
      </c>
      <c r="X398" s="314" t="str">
        <f t="shared" si="77"/>
        <v/>
      </c>
      <c r="Y398" s="313" t="s">
        <v>56</v>
      </c>
      <c r="Z398" s="314" t="str">
        <f>IF(SUM($E398:$N398)&gt;0,$X398*(VLOOKUP($Y398,'Lookup Tables'!$K$4:$L$7,2,FALSE)),"")</f>
        <v/>
      </c>
      <c r="AA398" s="309">
        <v>100</v>
      </c>
      <c r="AB398" s="314" t="str">
        <f t="shared" si="78"/>
        <v/>
      </c>
      <c r="AC398" s="309" t="s">
        <v>62</v>
      </c>
      <c r="AD398" s="314" t="str">
        <f t="shared" si="79"/>
        <v/>
      </c>
      <c r="AE398" s="309" t="s">
        <v>56</v>
      </c>
      <c r="AF398" s="314" t="str">
        <f t="shared" si="80"/>
        <v/>
      </c>
      <c r="AG398" s="315" t="str">
        <f t="shared" si="71"/>
        <v/>
      </c>
      <c r="AH398" s="316" t="s">
        <v>68</v>
      </c>
      <c r="AI398" s="317" t="str">
        <f t="shared" si="81"/>
        <v/>
      </c>
    </row>
    <row r="399" spans="1:35" ht="17.25" customHeight="1" x14ac:dyDescent="0.3">
      <c r="A399" s="24"/>
      <c r="B399" s="302">
        <v>387</v>
      </c>
      <c r="C399" s="303"/>
      <c r="D399" s="303"/>
      <c r="E399" s="304"/>
      <c r="F399" s="304"/>
      <c r="G399" s="304"/>
      <c r="H399" s="304"/>
      <c r="I399" s="304"/>
      <c r="J399" s="304"/>
      <c r="K399" s="304"/>
      <c r="L399" s="304"/>
      <c r="M399" s="304"/>
      <c r="N399" s="304"/>
      <c r="O399" s="305" t="str">
        <f t="shared" si="82"/>
        <v/>
      </c>
      <c r="P399" s="306" t="str">
        <f t="shared" si="72"/>
        <v/>
      </c>
      <c r="Q399" s="307">
        <f t="shared" si="73"/>
        <v>100</v>
      </c>
      <c r="R399" s="308" t="str">
        <f t="shared" si="74"/>
        <v/>
      </c>
      <c r="S399" s="309">
        <v>100</v>
      </c>
      <c r="T399" s="310" t="str">
        <f t="shared" si="75"/>
        <v/>
      </c>
      <c r="U399" s="311">
        <v>0</v>
      </c>
      <c r="V399" s="312" t="str">
        <f t="shared" si="76"/>
        <v/>
      </c>
      <c r="W399" s="313" t="s">
        <v>125</v>
      </c>
      <c r="X399" s="314" t="str">
        <f t="shared" si="77"/>
        <v/>
      </c>
      <c r="Y399" s="313" t="s">
        <v>56</v>
      </c>
      <c r="Z399" s="314" t="str">
        <f>IF(SUM($E399:$N399)&gt;0,$X399*(VLOOKUP($Y399,'Lookup Tables'!$K$4:$L$7,2,FALSE)),"")</f>
        <v/>
      </c>
      <c r="AA399" s="309">
        <v>100</v>
      </c>
      <c r="AB399" s="314" t="str">
        <f t="shared" si="78"/>
        <v/>
      </c>
      <c r="AC399" s="309" t="s">
        <v>62</v>
      </c>
      <c r="AD399" s="314" t="str">
        <f t="shared" si="79"/>
        <v/>
      </c>
      <c r="AE399" s="309" t="s">
        <v>56</v>
      </c>
      <c r="AF399" s="314" t="str">
        <f t="shared" si="80"/>
        <v/>
      </c>
      <c r="AG399" s="315" t="str">
        <f t="shared" ref="AG399:AG462" si="83">IF(SUM($E399:$N399)&gt;0,SUM($Z399,$AF399),"")</f>
        <v/>
      </c>
      <c r="AH399" s="316" t="s">
        <v>68</v>
      </c>
      <c r="AI399" s="317" t="str">
        <f t="shared" si="81"/>
        <v/>
      </c>
    </row>
    <row r="400" spans="1:35" ht="17.25" customHeight="1" x14ac:dyDescent="0.3">
      <c r="A400" s="24"/>
      <c r="B400" s="302">
        <v>388</v>
      </c>
      <c r="C400" s="303"/>
      <c r="D400" s="303"/>
      <c r="E400" s="304"/>
      <c r="F400" s="304"/>
      <c r="G400" s="304"/>
      <c r="H400" s="304"/>
      <c r="I400" s="304"/>
      <c r="J400" s="304"/>
      <c r="K400" s="304"/>
      <c r="L400" s="304"/>
      <c r="M400" s="304"/>
      <c r="N400" s="304"/>
      <c r="O400" s="305" t="str">
        <f t="shared" si="82"/>
        <v/>
      </c>
      <c r="P400" s="306" t="str">
        <f t="shared" si="72"/>
        <v/>
      </c>
      <c r="Q400" s="307">
        <f t="shared" si="73"/>
        <v>100</v>
      </c>
      <c r="R400" s="308" t="str">
        <f t="shared" si="74"/>
        <v/>
      </c>
      <c r="S400" s="309">
        <v>100</v>
      </c>
      <c r="T400" s="310" t="str">
        <f t="shared" si="75"/>
        <v/>
      </c>
      <c r="U400" s="311">
        <v>0</v>
      </c>
      <c r="V400" s="312" t="str">
        <f t="shared" si="76"/>
        <v/>
      </c>
      <c r="W400" s="313" t="s">
        <v>125</v>
      </c>
      <c r="X400" s="314" t="str">
        <f t="shared" si="77"/>
        <v/>
      </c>
      <c r="Y400" s="313" t="s">
        <v>56</v>
      </c>
      <c r="Z400" s="314" t="str">
        <f>IF(SUM($E400:$N400)&gt;0,$X400*(VLOOKUP($Y400,'Lookup Tables'!$K$4:$L$7,2,FALSE)),"")</f>
        <v/>
      </c>
      <c r="AA400" s="309">
        <v>100</v>
      </c>
      <c r="AB400" s="314" t="str">
        <f t="shared" si="78"/>
        <v/>
      </c>
      <c r="AC400" s="309" t="s">
        <v>62</v>
      </c>
      <c r="AD400" s="314" t="str">
        <f t="shared" si="79"/>
        <v/>
      </c>
      <c r="AE400" s="309" t="s">
        <v>56</v>
      </c>
      <c r="AF400" s="314" t="str">
        <f t="shared" si="80"/>
        <v/>
      </c>
      <c r="AG400" s="315" t="str">
        <f t="shared" si="83"/>
        <v/>
      </c>
      <c r="AH400" s="316" t="s">
        <v>68</v>
      </c>
      <c r="AI400" s="317" t="str">
        <f t="shared" si="81"/>
        <v/>
      </c>
    </row>
    <row r="401" spans="1:35" ht="17.25" customHeight="1" x14ac:dyDescent="0.3">
      <c r="A401" s="24"/>
      <c r="B401" s="302">
        <v>389</v>
      </c>
      <c r="C401" s="303"/>
      <c r="D401" s="303"/>
      <c r="E401" s="304"/>
      <c r="F401" s="304"/>
      <c r="G401" s="304"/>
      <c r="H401" s="304"/>
      <c r="I401" s="304"/>
      <c r="J401" s="304"/>
      <c r="K401" s="304"/>
      <c r="L401" s="304"/>
      <c r="M401" s="304"/>
      <c r="N401" s="304"/>
      <c r="O401" s="305" t="str">
        <f t="shared" si="82"/>
        <v/>
      </c>
      <c r="P401" s="306" t="str">
        <f t="shared" si="72"/>
        <v/>
      </c>
      <c r="Q401" s="307">
        <f t="shared" si="73"/>
        <v>100</v>
      </c>
      <c r="R401" s="308" t="str">
        <f t="shared" si="74"/>
        <v/>
      </c>
      <c r="S401" s="309">
        <v>100</v>
      </c>
      <c r="T401" s="310" t="str">
        <f t="shared" si="75"/>
        <v/>
      </c>
      <c r="U401" s="311">
        <v>0</v>
      </c>
      <c r="V401" s="312" t="str">
        <f t="shared" si="76"/>
        <v/>
      </c>
      <c r="W401" s="313" t="s">
        <v>125</v>
      </c>
      <c r="X401" s="314" t="str">
        <f t="shared" si="77"/>
        <v/>
      </c>
      <c r="Y401" s="313" t="s">
        <v>56</v>
      </c>
      <c r="Z401" s="314" t="str">
        <f>IF(SUM($E401:$N401)&gt;0,$X401*(VLOOKUP($Y401,'Lookup Tables'!$K$4:$L$7,2,FALSE)),"")</f>
        <v/>
      </c>
      <c r="AA401" s="309">
        <v>100</v>
      </c>
      <c r="AB401" s="314" t="str">
        <f t="shared" si="78"/>
        <v/>
      </c>
      <c r="AC401" s="309" t="s">
        <v>62</v>
      </c>
      <c r="AD401" s="314" t="str">
        <f t="shared" si="79"/>
        <v/>
      </c>
      <c r="AE401" s="309" t="s">
        <v>56</v>
      </c>
      <c r="AF401" s="314" t="str">
        <f t="shared" si="80"/>
        <v/>
      </c>
      <c r="AG401" s="315" t="str">
        <f t="shared" si="83"/>
        <v/>
      </c>
      <c r="AH401" s="316" t="s">
        <v>68</v>
      </c>
      <c r="AI401" s="317" t="str">
        <f t="shared" si="81"/>
        <v/>
      </c>
    </row>
    <row r="402" spans="1:35" ht="17.25" customHeight="1" x14ac:dyDescent="0.3">
      <c r="A402" s="24"/>
      <c r="B402" s="302">
        <v>390</v>
      </c>
      <c r="C402" s="303"/>
      <c r="D402" s="303"/>
      <c r="E402" s="304"/>
      <c r="F402" s="304"/>
      <c r="G402" s="304"/>
      <c r="H402" s="304"/>
      <c r="I402" s="304"/>
      <c r="J402" s="304"/>
      <c r="K402" s="304"/>
      <c r="L402" s="304"/>
      <c r="M402" s="304"/>
      <c r="N402" s="304"/>
      <c r="O402" s="305" t="str">
        <f t="shared" si="82"/>
        <v/>
      </c>
      <c r="P402" s="306" t="str">
        <f t="shared" si="72"/>
        <v/>
      </c>
      <c r="Q402" s="307">
        <f t="shared" si="73"/>
        <v>100</v>
      </c>
      <c r="R402" s="308" t="str">
        <f t="shared" si="74"/>
        <v/>
      </c>
      <c r="S402" s="309">
        <v>100</v>
      </c>
      <c r="T402" s="310" t="str">
        <f t="shared" si="75"/>
        <v/>
      </c>
      <c r="U402" s="311">
        <v>0</v>
      </c>
      <c r="V402" s="312" t="str">
        <f t="shared" si="76"/>
        <v/>
      </c>
      <c r="W402" s="313" t="s">
        <v>125</v>
      </c>
      <c r="X402" s="314" t="str">
        <f t="shared" si="77"/>
        <v/>
      </c>
      <c r="Y402" s="313" t="s">
        <v>56</v>
      </c>
      <c r="Z402" s="314" t="str">
        <f>IF(SUM($E402:$N402)&gt;0,$X402*(VLOOKUP($Y402,'Lookup Tables'!$K$4:$L$7,2,FALSE)),"")</f>
        <v/>
      </c>
      <c r="AA402" s="309">
        <v>100</v>
      </c>
      <c r="AB402" s="314" t="str">
        <f t="shared" si="78"/>
        <v/>
      </c>
      <c r="AC402" s="309" t="s">
        <v>62</v>
      </c>
      <c r="AD402" s="314" t="str">
        <f t="shared" si="79"/>
        <v/>
      </c>
      <c r="AE402" s="309" t="s">
        <v>56</v>
      </c>
      <c r="AF402" s="314" t="str">
        <f t="shared" si="80"/>
        <v/>
      </c>
      <c r="AG402" s="315" t="str">
        <f t="shared" si="83"/>
        <v/>
      </c>
      <c r="AH402" s="316" t="s">
        <v>68</v>
      </c>
      <c r="AI402" s="317" t="str">
        <f t="shared" si="81"/>
        <v/>
      </c>
    </row>
    <row r="403" spans="1:35" ht="17.25" customHeight="1" x14ac:dyDescent="0.3">
      <c r="A403" s="24"/>
      <c r="B403" s="302">
        <v>391</v>
      </c>
      <c r="C403" s="303"/>
      <c r="D403" s="303"/>
      <c r="E403" s="304"/>
      <c r="F403" s="304"/>
      <c r="G403" s="304"/>
      <c r="H403" s="304"/>
      <c r="I403" s="304"/>
      <c r="J403" s="304"/>
      <c r="K403" s="304"/>
      <c r="L403" s="304"/>
      <c r="M403" s="304"/>
      <c r="N403" s="304"/>
      <c r="O403" s="305" t="str">
        <f t="shared" si="82"/>
        <v/>
      </c>
      <c r="P403" s="306" t="str">
        <f t="shared" si="72"/>
        <v/>
      </c>
      <c r="Q403" s="307">
        <f t="shared" si="73"/>
        <v>100</v>
      </c>
      <c r="R403" s="308" t="str">
        <f t="shared" si="74"/>
        <v/>
      </c>
      <c r="S403" s="309">
        <v>100</v>
      </c>
      <c r="T403" s="310" t="str">
        <f t="shared" si="75"/>
        <v/>
      </c>
      <c r="U403" s="311">
        <v>0</v>
      </c>
      <c r="V403" s="312" t="str">
        <f t="shared" si="76"/>
        <v/>
      </c>
      <c r="W403" s="313" t="s">
        <v>125</v>
      </c>
      <c r="X403" s="314" t="str">
        <f t="shared" si="77"/>
        <v/>
      </c>
      <c r="Y403" s="313" t="s">
        <v>56</v>
      </c>
      <c r="Z403" s="314" t="str">
        <f>IF(SUM($E403:$N403)&gt;0,$X403*(VLOOKUP($Y403,'Lookup Tables'!$K$4:$L$7,2,FALSE)),"")</f>
        <v/>
      </c>
      <c r="AA403" s="309">
        <v>100</v>
      </c>
      <c r="AB403" s="314" t="str">
        <f t="shared" si="78"/>
        <v/>
      </c>
      <c r="AC403" s="309" t="s">
        <v>62</v>
      </c>
      <c r="AD403" s="314" t="str">
        <f t="shared" si="79"/>
        <v/>
      </c>
      <c r="AE403" s="309" t="s">
        <v>56</v>
      </c>
      <c r="AF403" s="314" t="str">
        <f t="shared" si="80"/>
        <v/>
      </c>
      <c r="AG403" s="315" t="str">
        <f t="shared" si="83"/>
        <v/>
      </c>
      <c r="AH403" s="316" t="s">
        <v>68</v>
      </c>
      <c r="AI403" s="317" t="str">
        <f t="shared" si="81"/>
        <v/>
      </c>
    </row>
    <row r="404" spans="1:35" ht="17.25" customHeight="1" x14ac:dyDescent="0.3">
      <c r="A404" s="24"/>
      <c r="B404" s="302">
        <v>392</v>
      </c>
      <c r="C404" s="303"/>
      <c r="D404" s="303"/>
      <c r="E404" s="304"/>
      <c r="F404" s="304"/>
      <c r="G404" s="304"/>
      <c r="H404" s="304"/>
      <c r="I404" s="304"/>
      <c r="J404" s="304"/>
      <c r="K404" s="304"/>
      <c r="L404" s="304"/>
      <c r="M404" s="304"/>
      <c r="N404" s="304"/>
      <c r="O404" s="305" t="str">
        <f t="shared" si="82"/>
        <v/>
      </c>
      <c r="P404" s="306" t="str">
        <f t="shared" si="72"/>
        <v/>
      </c>
      <c r="Q404" s="307">
        <f t="shared" si="73"/>
        <v>100</v>
      </c>
      <c r="R404" s="308" t="str">
        <f t="shared" si="74"/>
        <v/>
      </c>
      <c r="S404" s="309">
        <v>100</v>
      </c>
      <c r="T404" s="310" t="str">
        <f t="shared" si="75"/>
        <v/>
      </c>
      <c r="U404" s="311">
        <v>0</v>
      </c>
      <c r="V404" s="312" t="str">
        <f t="shared" si="76"/>
        <v/>
      </c>
      <c r="W404" s="313" t="s">
        <v>125</v>
      </c>
      <c r="X404" s="314" t="str">
        <f t="shared" si="77"/>
        <v/>
      </c>
      <c r="Y404" s="313" t="s">
        <v>56</v>
      </c>
      <c r="Z404" s="314" t="str">
        <f>IF(SUM($E404:$N404)&gt;0,$X404*(VLOOKUP($Y404,'Lookup Tables'!$K$4:$L$7,2,FALSE)),"")</f>
        <v/>
      </c>
      <c r="AA404" s="309">
        <v>100</v>
      </c>
      <c r="AB404" s="314" t="str">
        <f t="shared" si="78"/>
        <v/>
      </c>
      <c r="AC404" s="309" t="s">
        <v>62</v>
      </c>
      <c r="AD404" s="314" t="str">
        <f t="shared" si="79"/>
        <v/>
      </c>
      <c r="AE404" s="309" t="s">
        <v>56</v>
      </c>
      <c r="AF404" s="314" t="str">
        <f t="shared" si="80"/>
        <v/>
      </c>
      <c r="AG404" s="315" t="str">
        <f t="shared" si="83"/>
        <v/>
      </c>
      <c r="AH404" s="316" t="s">
        <v>68</v>
      </c>
      <c r="AI404" s="317" t="str">
        <f t="shared" si="81"/>
        <v/>
      </c>
    </row>
    <row r="405" spans="1:35" ht="17.25" customHeight="1" x14ac:dyDescent="0.3">
      <c r="A405" s="24"/>
      <c r="B405" s="302">
        <v>393</v>
      </c>
      <c r="C405" s="303"/>
      <c r="D405" s="303"/>
      <c r="E405" s="304"/>
      <c r="F405" s="304"/>
      <c r="G405" s="304"/>
      <c r="H405" s="304"/>
      <c r="I405" s="304"/>
      <c r="J405" s="304"/>
      <c r="K405" s="304"/>
      <c r="L405" s="304"/>
      <c r="M405" s="304"/>
      <c r="N405" s="304"/>
      <c r="O405" s="305" t="str">
        <f t="shared" si="82"/>
        <v/>
      </c>
      <c r="P405" s="306" t="str">
        <f t="shared" si="72"/>
        <v/>
      </c>
      <c r="Q405" s="307">
        <f t="shared" si="73"/>
        <v>100</v>
      </c>
      <c r="R405" s="308" t="str">
        <f t="shared" si="74"/>
        <v/>
      </c>
      <c r="S405" s="309">
        <v>100</v>
      </c>
      <c r="T405" s="310" t="str">
        <f t="shared" si="75"/>
        <v/>
      </c>
      <c r="U405" s="311">
        <v>0</v>
      </c>
      <c r="V405" s="312" t="str">
        <f t="shared" si="76"/>
        <v/>
      </c>
      <c r="W405" s="313" t="s">
        <v>125</v>
      </c>
      <c r="X405" s="314" t="str">
        <f t="shared" si="77"/>
        <v/>
      </c>
      <c r="Y405" s="313" t="s">
        <v>56</v>
      </c>
      <c r="Z405" s="314" t="str">
        <f>IF(SUM($E405:$N405)&gt;0,$X405*(VLOOKUP($Y405,'Lookup Tables'!$K$4:$L$7,2,FALSE)),"")</f>
        <v/>
      </c>
      <c r="AA405" s="309">
        <v>100</v>
      </c>
      <c r="AB405" s="314" t="str">
        <f t="shared" si="78"/>
        <v/>
      </c>
      <c r="AC405" s="309" t="s">
        <v>62</v>
      </c>
      <c r="AD405" s="314" t="str">
        <f t="shared" si="79"/>
        <v/>
      </c>
      <c r="AE405" s="309" t="s">
        <v>56</v>
      </c>
      <c r="AF405" s="314" t="str">
        <f t="shared" si="80"/>
        <v/>
      </c>
      <c r="AG405" s="315" t="str">
        <f t="shared" si="83"/>
        <v/>
      </c>
      <c r="AH405" s="316" t="s">
        <v>68</v>
      </c>
      <c r="AI405" s="317" t="str">
        <f t="shared" si="81"/>
        <v/>
      </c>
    </row>
    <row r="406" spans="1:35" ht="17.25" customHeight="1" x14ac:dyDescent="0.3">
      <c r="A406" s="24"/>
      <c r="B406" s="302">
        <v>394</v>
      </c>
      <c r="C406" s="303"/>
      <c r="D406" s="303"/>
      <c r="E406" s="304"/>
      <c r="F406" s="304"/>
      <c r="G406" s="304"/>
      <c r="H406" s="304"/>
      <c r="I406" s="304"/>
      <c r="J406" s="304"/>
      <c r="K406" s="304"/>
      <c r="L406" s="304"/>
      <c r="M406" s="304"/>
      <c r="N406" s="304"/>
      <c r="O406" s="305" t="str">
        <f t="shared" si="82"/>
        <v/>
      </c>
      <c r="P406" s="306" t="str">
        <f t="shared" si="72"/>
        <v/>
      </c>
      <c r="Q406" s="307">
        <f t="shared" si="73"/>
        <v>100</v>
      </c>
      <c r="R406" s="308" t="str">
        <f t="shared" si="74"/>
        <v/>
      </c>
      <c r="S406" s="309">
        <v>100</v>
      </c>
      <c r="T406" s="310" t="str">
        <f t="shared" si="75"/>
        <v/>
      </c>
      <c r="U406" s="311">
        <v>0</v>
      </c>
      <c r="V406" s="312" t="str">
        <f t="shared" si="76"/>
        <v/>
      </c>
      <c r="W406" s="313" t="s">
        <v>125</v>
      </c>
      <c r="X406" s="314" t="str">
        <f t="shared" si="77"/>
        <v/>
      </c>
      <c r="Y406" s="313" t="s">
        <v>56</v>
      </c>
      <c r="Z406" s="314" t="str">
        <f>IF(SUM($E406:$N406)&gt;0,$X406*(VLOOKUP($Y406,'Lookup Tables'!$K$4:$L$7,2,FALSE)),"")</f>
        <v/>
      </c>
      <c r="AA406" s="309">
        <v>100</v>
      </c>
      <c r="AB406" s="314" t="str">
        <f t="shared" si="78"/>
        <v/>
      </c>
      <c r="AC406" s="309" t="s">
        <v>62</v>
      </c>
      <c r="AD406" s="314" t="str">
        <f t="shared" si="79"/>
        <v/>
      </c>
      <c r="AE406" s="309" t="s">
        <v>56</v>
      </c>
      <c r="AF406" s="314" t="str">
        <f t="shared" si="80"/>
        <v/>
      </c>
      <c r="AG406" s="315" t="str">
        <f t="shared" si="83"/>
        <v/>
      </c>
      <c r="AH406" s="316" t="s">
        <v>68</v>
      </c>
      <c r="AI406" s="317" t="str">
        <f t="shared" si="81"/>
        <v/>
      </c>
    </row>
    <row r="407" spans="1:35" ht="17.25" customHeight="1" x14ac:dyDescent="0.3">
      <c r="A407" s="24"/>
      <c r="B407" s="302">
        <v>395</v>
      </c>
      <c r="C407" s="303"/>
      <c r="D407" s="303"/>
      <c r="E407" s="304"/>
      <c r="F407" s="304"/>
      <c r="G407" s="304"/>
      <c r="H407" s="304"/>
      <c r="I407" s="304"/>
      <c r="J407" s="304"/>
      <c r="K407" s="304"/>
      <c r="L407" s="304"/>
      <c r="M407" s="304"/>
      <c r="N407" s="304"/>
      <c r="O407" s="305" t="str">
        <f t="shared" si="82"/>
        <v/>
      </c>
      <c r="P407" s="306" t="str">
        <f t="shared" si="72"/>
        <v/>
      </c>
      <c r="Q407" s="307">
        <f t="shared" si="73"/>
        <v>100</v>
      </c>
      <c r="R407" s="308" t="str">
        <f t="shared" si="74"/>
        <v/>
      </c>
      <c r="S407" s="309">
        <v>100</v>
      </c>
      <c r="T407" s="310" t="str">
        <f t="shared" si="75"/>
        <v/>
      </c>
      <c r="U407" s="311">
        <v>0</v>
      </c>
      <c r="V407" s="312" t="str">
        <f t="shared" si="76"/>
        <v/>
      </c>
      <c r="W407" s="313" t="s">
        <v>125</v>
      </c>
      <c r="X407" s="314" t="str">
        <f t="shared" si="77"/>
        <v/>
      </c>
      <c r="Y407" s="313" t="s">
        <v>56</v>
      </c>
      <c r="Z407" s="314" t="str">
        <f>IF(SUM($E407:$N407)&gt;0,$X407*(VLOOKUP($Y407,'Lookup Tables'!$K$4:$L$7,2,FALSE)),"")</f>
        <v/>
      </c>
      <c r="AA407" s="309">
        <v>100</v>
      </c>
      <c r="AB407" s="314" t="str">
        <f t="shared" si="78"/>
        <v/>
      </c>
      <c r="AC407" s="309" t="s">
        <v>62</v>
      </c>
      <c r="AD407" s="314" t="str">
        <f t="shared" si="79"/>
        <v/>
      </c>
      <c r="AE407" s="309" t="s">
        <v>56</v>
      </c>
      <c r="AF407" s="314" t="str">
        <f t="shared" si="80"/>
        <v/>
      </c>
      <c r="AG407" s="315" t="str">
        <f t="shared" si="83"/>
        <v/>
      </c>
      <c r="AH407" s="316" t="s">
        <v>68</v>
      </c>
      <c r="AI407" s="317" t="str">
        <f t="shared" si="81"/>
        <v/>
      </c>
    </row>
    <row r="408" spans="1:35" ht="17.25" customHeight="1" x14ac:dyDescent="0.3">
      <c r="A408" s="24"/>
      <c r="B408" s="302">
        <v>396</v>
      </c>
      <c r="C408" s="303"/>
      <c r="D408" s="303"/>
      <c r="E408" s="304"/>
      <c r="F408" s="304"/>
      <c r="G408" s="304"/>
      <c r="H408" s="304"/>
      <c r="I408" s="304"/>
      <c r="J408" s="304"/>
      <c r="K408" s="304"/>
      <c r="L408" s="304"/>
      <c r="M408" s="304"/>
      <c r="N408" s="304"/>
      <c r="O408" s="305" t="str">
        <f t="shared" si="82"/>
        <v/>
      </c>
      <c r="P408" s="306" t="str">
        <f t="shared" si="72"/>
        <v/>
      </c>
      <c r="Q408" s="307">
        <f t="shared" si="73"/>
        <v>100</v>
      </c>
      <c r="R408" s="308" t="str">
        <f t="shared" si="74"/>
        <v/>
      </c>
      <c r="S408" s="309">
        <v>100</v>
      </c>
      <c r="T408" s="310" t="str">
        <f t="shared" si="75"/>
        <v/>
      </c>
      <c r="U408" s="311">
        <v>0</v>
      </c>
      <c r="V408" s="312" t="str">
        <f t="shared" si="76"/>
        <v/>
      </c>
      <c r="W408" s="313" t="s">
        <v>125</v>
      </c>
      <c r="X408" s="314" t="str">
        <f t="shared" si="77"/>
        <v/>
      </c>
      <c r="Y408" s="313" t="s">
        <v>56</v>
      </c>
      <c r="Z408" s="314" t="str">
        <f>IF(SUM($E408:$N408)&gt;0,$X408*(VLOOKUP($Y408,'Lookup Tables'!$K$4:$L$7,2,FALSE)),"")</f>
        <v/>
      </c>
      <c r="AA408" s="309">
        <v>100</v>
      </c>
      <c r="AB408" s="314" t="str">
        <f t="shared" si="78"/>
        <v/>
      </c>
      <c r="AC408" s="309" t="s">
        <v>62</v>
      </c>
      <c r="AD408" s="314" t="str">
        <f t="shared" si="79"/>
        <v/>
      </c>
      <c r="AE408" s="309" t="s">
        <v>56</v>
      </c>
      <c r="AF408" s="314" t="str">
        <f t="shared" si="80"/>
        <v/>
      </c>
      <c r="AG408" s="315" t="str">
        <f t="shared" si="83"/>
        <v/>
      </c>
      <c r="AH408" s="316" t="s">
        <v>68</v>
      </c>
      <c r="AI408" s="317" t="str">
        <f t="shared" si="81"/>
        <v/>
      </c>
    </row>
    <row r="409" spans="1:35" ht="17.25" customHeight="1" x14ac:dyDescent="0.3">
      <c r="A409" s="24"/>
      <c r="B409" s="302">
        <v>397</v>
      </c>
      <c r="C409" s="303"/>
      <c r="D409" s="303"/>
      <c r="E409" s="304"/>
      <c r="F409" s="304"/>
      <c r="G409" s="304"/>
      <c r="H409" s="304"/>
      <c r="I409" s="304"/>
      <c r="J409" s="304"/>
      <c r="K409" s="304"/>
      <c r="L409" s="304"/>
      <c r="M409" s="304"/>
      <c r="N409" s="304"/>
      <c r="O409" s="305" t="str">
        <f t="shared" si="82"/>
        <v/>
      </c>
      <c r="P409" s="306" t="str">
        <f t="shared" si="72"/>
        <v/>
      </c>
      <c r="Q409" s="307">
        <f t="shared" si="73"/>
        <v>100</v>
      </c>
      <c r="R409" s="308" t="str">
        <f t="shared" si="74"/>
        <v/>
      </c>
      <c r="S409" s="309">
        <v>100</v>
      </c>
      <c r="T409" s="310" t="str">
        <f t="shared" si="75"/>
        <v/>
      </c>
      <c r="U409" s="311">
        <v>0</v>
      </c>
      <c r="V409" s="312" t="str">
        <f t="shared" si="76"/>
        <v/>
      </c>
      <c r="W409" s="313" t="s">
        <v>125</v>
      </c>
      <c r="X409" s="314" t="str">
        <f t="shared" si="77"/>
        <v/>
      </c>
      <c r="Y409" s="313" t="s">
        <v>56</v>
      </c>
      <c r="Z409" s="314" t="str">
        <f>IF(SUM($E409:$N409)&gt;0,$X409*(VLOOKUP($Y409,'Lookup Tables'!$K$4:$L$7,2,FALSE)),"")</f>
        <v/>
      </c>
      <c r="AA409" s="309">
        <v>100</v>
      </c>
      <c r="AB409" s="314" t="str">
        <f t="shared" si="78"/>
        <v/>
      </c>
      <c r="AC409" s="309" t="s">
        <v>62</v>
      </c>
      <c r="AD409" s="314" t="str">
        <f t="shared" si="79"/>
        <v/>
      </c>
      <c r="AE409" s="309" t="s">
        <v>56</v>
      </c>
      <c r="AF409" s="314" t="str">
        <f t="shared" si="80"/>
        <v/>
      </c>
      <c r="AG409" s="315" t="str">
        <f t="shared" si="83"/>
        <v/>
      </c>
      <c r="AH409" s="316" t="s">
        <v>68</v>
      </c>
      <c r="AI409" s="317" t="str">
        <f t="shared" si="81"/>
        <v/>
      </c>
    </row>
    <row r="410" spans="1:35" ht="17.25" customHeight="1" x14ac:dyDescent="0.3">
      <c r="A410" s="24"/>
      <c r="B410" s="302">
        <v>398</v>
      </c>
      <c r="C410" s="303"/>
      <c r="D410" s="303"/>
      <c r="E410" s="304"/>
      <c r="F410" s="304"/>
      <c r="G410" s="304"/>
      <c r="H410" s="304"/>
      <c r="I410" s="304"/>
      <c r="J410" s="304"/>
      <c r="K410" s="304"/>
      <c r="L410" s="304"/>
      <c r="M410" s="304"/>
      <c r="N410" s="304"/>
      <c r="O410" s="305" t="str">
        <f t="shared" si="82"/>
        <v/>
      </c>
      <c r="P410" s="306" t="str">
        <f t="shared" si="72"/>
        <v/>
      </c>
      <c r="Q410" s="307">
        <f t="shared" si="73"/>
        <v>100</v>
      </c>
      <c r="R410" s="308" t="str">
        <f t="shared" si="74"/>
        <v/>
      </c>
      <c r="S410" s="309">
        <v>100</v>
      </c>
      <c r="T410" s="310" t="str">
        <f t="shared" si="75"/>
        <v/>
      </c>
      <c r="U410" s="311">
        <v>0</v>
      </c>
      <c r="V410" s="312" t="str">
        <f t="shared" si="76"/>
        <v/>
      </c>
      <c r="W410" s="313" t="s">
        <v>125</v>
      </c>
      <c r="X410" s="314" t="str">
        <f t="shared" si="77"/>
        <v/>
      </c>
      <c r="Y410" s="313" t="s">
        <v>56</v>
      </c>
      <c r="Z410" s="314" t="str">
        <f>IF(SUM($E410:$N410)&gt;0,$X410*(VLOOKUP($Y410,'Lookup Tables'!$K$4:$L$7,2,FALSE)),"")</f>
        <v/>
      </c>
      <c r="AA410" s="309">
        <v>100</v>
      </c>
      <c r="AB410" s="314" t="str">
        <f t="shared" si="78"/>
        <v/>
      </c>
      <c r="AC410" s="309" t="s">
        <v>62</v>
      </c>
      <c r="AD410" s="314" t="str">
        <f t="shared" si="79"/>
        <v/>
      </c>
      <c r="AE410" s="309" t="s">
        <v>56</v>
      </c>
      <c r="AF410" s="314" t="str">
        <f t="shared" si="80"/>
        <v/>
      </c>
      <c r="AG410" s="315" t="str">
        <f t="shared" si="83"/>
        <v/>
      </c>
      <c r="AH410" s="316" t="s">
        <v>68</v>
      </c>
      <c r="AI410" s="317" t="str">
        <f t="shared" si="81"/>
        <v/>
      </c>
    </row>
    <row r="411" spans="1:35" ht="17.25" customHeight="1" x14ac:dyDescent="0.3">
      <c r="A411" s="24"/>
      <c r="B411" s="302">
        <v>399</v>
      </c>
      <c r="C411" s="303"/>
      <c r="D411" s="303"/>
      <c r="E411" s="304"/>
      <c r="F411" s="304"/>
      <c r="G411" s="304"/>
      <c r="H411" s="304"/>
      <c r="I411" s="304"/>
      <c r="J411" s="304"/>
      <c r="K411" s="304"/>
      <c r="L411" s="304"/>
      <c r="M411" s="304"/>
      <c r="N411" s="304"/>
      <c r="O411" s="305" t="str">
        <f t="shared" si="82"/>
        <v/>
      </c>
      <c r="P411" s="306" t="str">
        <f t="shared" si="72"/>
        <v/>
      </c>
      <c r="Q411" s="307">
        <f t="shared" si="73"/>
        <v>100</v>
      </c>
      <c r="R411" s="308" t="str">
        <f t="shared" si="74"/>
        <v/>
      </c>
      <c r="S411" s="309">
        <v>100</v>
      </c>
      <c r="T411" s="310" t="str">
        <f t="shared" si="75"/>
        <v/>
      </c>
      <c r="U411" s="311">
        <v>0</v>
      </c>
      <c r="V411" s="312" t="str">
        <f t="shared" si="76"/>
        <v/>
      </c>
      <c r="W411" s="313" t="s">
        <v>125</v>
      </c>
      <c r="X411" s="314" t="str">
        <f t="shared" si="77"/>
        <v/>
      </c>
      <c r="Y411" s="313" t="s">
        <v>56</v>
      </c>
      <c r="Z411" s="314" t="str">
        <f>IF(SUM($E411:$N411)&gt;0,$X411*(VLOOKUP($Y411,'Lookup Tables'!$K$4:$L$7,2,FALSE)),"")</f>
        <v/>
      </c>
      <c r="AA411" s="309">
        <v>100</v>
      </c>
      <c r="AB411" s="314" t="str">
        <f t="shared" si="78"/>
        <v/>
      </c>
      <c r="AC411" s="309" t="s">
        <v>62</v>
      </c>
      <c r="AD411" s="314" t="str">
        <f t="shared" si="79"/>
        <v/>
      </c>
      <c r="AE411" s="309" t="s">
        <v>56</v>
      </c>
      <c r="AF411" s="314" t="str">
        <f t="shared" si="80"/>
        <v/>
      </c>
      <c r="AG411" s="315" t="str">
        <f t="shared" si="83"/>
        <v/>
      </c>
      <c r="AH411" s="316" t="s">
        <v>68</v>
      </c>
      <c r="AI411" s="317" t="str">
        <f t="shared" si="81"/>
        <v/>
      </c>
    </row>
    <row r="412" spans="1:35" ht="17.25" customHeight="1" x14ac:dyDescent="0.3">
      <c r="A412" s="24"/>
      <c r="B412" s="302">
        <v>400</v>
      </c>
      <c r="C412" s="303"/>
      <c r="D412" s="303"/>
      <c r="E412" s="304"/>
      <c r="F412" s="304"/>
      <c r="G412" s="304"/>
      <c r="H412" s="304"/>
      <c r="I412" s="304"/>
      <c r="J412" s="304"/>
      <c r="K412" s="304"/>
      <c r="L412" s="304"/>
      <c r="M412" s="304"/>
      <c r="N412" s="304"/>
      <c r="O412" s="305" t="str">
        <f t="shared" si="82"/>
        <v/>
      </c>
      <c r="P412" s="306" t="str">
        <f t="shared" si="72"/>
        <v/>
      </c>
      <c r="Q412" s="307">
        <f t="shared" si="73"/>
        <v>100</v>
      </c>
      <c r="R412" s="308" t="str">
        <f t="shared" si="74"/>
        <v/>
      </c>
      <c r="S412" s="309">
        <v>100</v>
      </c>
      <c r="T412" s="310" t="str">
        <f t="shared" si="75"/>
        <v/>
      </c>
      <c r="U412" s="311">
        <v>0</v>
      </c>
      <c r="V412" s="312" t="str">
        <f t="shared" si="76"/>
        <v/>
      </c>
      <c r="W412" s="313" t="s">
        <v>125</v>
      </c>
      <c r="X412" s="314" t="str">
        <f t="shared" si="77"/>
        <v/>
      </c>
      <c r="Y412" s="313" t="s">
        <v>56</v>
      </c>
      <c r="Z412" s="314" t="str">
        <f>IF(SUM($E412:$N412)&gt;0,$X412*(VLOOKUP($Y412,'Lookup Tables'!$K$4:$L$7,2,FALSE)),"")</f>
        <v/>
      </c>
      <c r="AA412" s="309">
        <v>100</v>
      </c>
      <c r="AB412" s="314" t="str">
        <f t="shared" si="78"/>
        <v/>
      </c>
      <c r="AC412" s="309" t="s">
        <v>62</v>
      </c>
      <c r="AD412" s="314" t="str">
        <f t="shared" si="79"/>
        <v/>
      </c>
      <c r="AE412" s="309" t="s">
        <v>56</v>
      </c>
      <c r="AF412" s="314" t="str">
        <f t="shared" si="80"/>
        <v/>
      </c>
      <c r="AG412" s="315" t="str">
        <f t="shared" si="83"/>
        <v/>
      </c>
      <c r="AH412" s="316" t="s">
        <v>68</v>
      </c>
      <c r="AI412" s="317" t="str">
        <f t="shared" si="81"/>
        <v/>
      </c>
    </row>
    <row r="413" spans="1:35" ht="17.25" customHeight="1" x14ac:dyDescent="0.3">
      <c r="A413" s="24"/>
      <c r="B413" s="302">
        <v>401</v>
      </c>
      <c r="C413" s="303"/>
      <c r="D413" s="303"/>
      <c r="E413" s="304"/>
      <c r="F413" s="304"/>
      <c r="G413" s="304"/>
      <c r="H413" s="304"/>
      <c r="I413" s="304"/>
      <c r="J413" s="304"/>
      <c r="K413" s="304"/>
      <c r="L413" s="304"/>
      <c r="M413" s="304"/>
      <c r="N413" s="304"/>
      <c r="O413" s="305" t="str">
        <f t="shared" si="82"/>
        <v/>
      </c>
      <c r="P413" s="306" t="str">
        <f t="shared" si="72"/>
        <v/>
      </c>
      <c r="Q413" s="307">
        <f t="shared" si="73"/>
        <v>100</v>
      </c>
      <c r="R413" s="308" t="str">
        <f t="shared" si="74"/>
        <v/>
      </c>
      <c r="S413" s="309">
        <v>100</v>
      </c>
      <c r="T413" s="310" t="str">
        <f t="shared" si="75"/>
        <v/>
      </c>
      <c r="U413" s="311">
        <v>0</v>
      </c>
      <c r="V413" s="312" t="str">
        <f t="shared" si="76"/>
        <v/>
      </c>
      <c r="W413" s="313" t="s">
        <v>125</v>
      </c>
      <c r="X413" s="314" t="str">
        <f t="shared" si="77"/>
        <v/>
      </c>
      <c r="Y413" s="313" t="s">
        <v>56</v>
      </c>
      <c r="Z413" s="314" t="str">
        <f>IF(SUM($E413:$N413)&gt;0,$X413*(VLOOKUP($Y413,'Lookup Tables'!$K$4:$L$7,2,FALSE)),"")</f>
        <v/>
      </c>
      <c r="AA413" s="309">
        <v>100</v>
      </c>
      <c r="AB413" s="314" t="str">
        <f t="shared" si="78"/>
        <v/>
      </c>
      <c r="AC413" s="309" t="s">
        <v>62</v>
      </c>
      <c r="AD413" s="314" t="str">
        <f t="shared" si="79"/>
        <v/>
      </c>
      <c r="AE413" s="309" t="s">
        <v>56</v>
      </c>
      <c r="AF413" s="314" t="str">
        <f t="shared" si="80"/>
        <v/>
      </c>
      <c r="AG413" s="315" t="str">
        <f t="shared" si="83"/>
        <v/>
      </c>
      <c r="AH413" s="316" t="s">
        <v>68</v>
      </c>
      <c r="AI413" s="317" t="str">
        <f t="shared" si="81"/>
        <v/>
      </c>
    </row>
    <row r="414" spans="1:35" ht="17.25" customHeight="1" x14ac:dyDescent="0.3">
      <c r="A414" s="24"/>
      <c r="B414" s="302">
        <v>402</v>
      </c>
      <c r="C414" s="303"/>
      <c r="D414" s="303"/>
      <c r="E414" s="304"/>
      <c r="F414" s="304"/>
      <c r="G414" s="304"/>
      <c r="H414" s="304"/>
      <c r="I414" s="304"/>
      <c r="J414" s="304"/>
      <c r="K414" s="304"/>
      <c r="L414" s="304"/>
      <c r="M414" s="304"/>
      <c r="N414" s="304"/>
      <c r="O414" s="305" t="str">
        <f t="shared" si="82"/>
        <v/>
      </c>
      <c r="P414" s="306" t="str">
        <f t="shared" si="72"/>
        <v/>
      </c>
      <c r="Q414" s="307">
        <f t="shared" si="73"/>
        <v>100</v>
      </c>
      <c r="R414" s="308" t="str">
        <f t="shared" si="74"/>
        <v/>
      </c>
      <c r="S414" s="309">
        <v>100</v>
      </c>
      <c r="T414" s="310" t="str">
        <f t="shared" si="75"/>
        <v/>
      </c>
      <c r="U414" s="311">
        <v>0</v>
      </c>
      <c r="V414" s="312" t="str">
        <f t="shared" si="76"/>
        <v/>
      </c>
      <c r="W414" s="313" t="s">
        <v>125</v>
      </c>
      <c r="X414" s="314" t="str">
        <f t="shared" si="77"/>
        <v/>
      </c>
      <c r="Y414" s="313" t="s">
        <v>56</v>
      </c>
      <c r="Z414" s="314" t="str">
        <f>IF(SUM($E414:$N414)&gt;0,$X414*(VLOOKUP($Y414,'Lookup Tables'!$K$4:$L$7,2,FALSE)),"")</f>
        <v/>
      </c>
      <c r="AA414" s="309">
        <v>100</v>
      </c>
      <c r="AB414" s="314" t="str">
        <f t="shared" si="78"/>
        <v/>
      </c>
      <c r="AC414" s="309" t="s">
        <v>62</v>
      </c>
      <c r="AD414" s="314" t="str">
        <f t="shared" si="79"/>
        <v/>
      </c>
      <c r="AE414" s="309" t="s">
        <v>56</v>
      </c>
      <c r="AF414" s="314" t="str">
        <f t="shared" si="80"/>
        <v/>
      </c>
      <c r="AG414" s="315" t="str">
        <f t="shared" si="83"/>
        <v/>
      </c>
      <c r="AH414" s="316" t="s">
        <v>68</v>
      </c>
      <c r="AI414" s="317" t="str">
        <f t="shared" si="81"/>
        <v/>
      </c>
    </row>
    <row r="415" spans="1:35" ht="17.25" customHeight="1" x14ac:dyDescent="0.3">
      <c r="A415" s="24"/>
      <c r="B415" s="302">
        <v>403</v>
      </c>
      <c r="C415" s="303"/>
      <c r="D415" s="303"/>
      <c r="E415" s="304"/>
      <c r="F415" s="304"/>
      <c r="G415" s="304"/>
      <c r="H415" s="304"/>
      <c r="I415" s="304"/>
      <c r="J415" s="304"/>
      <c r="K415" s="304"/>
      <c r="L415" s="304"/>
      <c r="M415" s="304"/>
      <c r="N415" s="304"/>
      <c r="O415" s="305" t="str">
        <f t="shared" si="82"/>
        <v/>
      </c>
      <c r="P415" s="306" t="str">
        <f t="shared" si="72"/>
        <v/>
      </c>
      <c r="Q415" s="307">
        <f t="shared" si="73"/>
        <v>100</v>
      </c>
      <c r="R415" s="308" t="str">
        <f t="shared" si="74"/>
        <v/>
      </c>
      <c r="S415" s="309">
        <v>100</v>
      </c>
      <c r="T415" s="310" t="str">
        <f t="shared" si="75"/>
        <v/>
      </c>
      <c r="U415" s="311">
        <v>0</v>
      </c>
      <c r="V415" s="312" t="str">
        <f t="shared" si="76"/>
        <v/>
      </c>
      <c r="W415" s="313" t="s">
        <v>125</v>
      </c>
      <c r="X415" s="314" t="str">
        <f t="shared" si="77"/>
        <v/>
      </c>
      <c r="Y415" s="313" t="s">
        <v>56</v>
      </c>
      <c r="Z415" s="314" t="str">
        <f>IF(SUM($E415:$N415)&gt;0,$X415*(VLOOKUP($Y415,'Lookup Tables'!$K$4:$L$7,2,FALSE)),"")</f>
        <v/>
      </c>
      <c r="AA415" s="309">
        <v>100</v>
      </c>
      <c r="AB415" s="314" t="str">
        <f t="shared" si="78"/>
        <v/>
      </c>
      <c r="AC415" s="309" t="s">
        <v>62</v>
      </c>
      <c r="AD415" s="314" t="str">
        <f t="shared" si="79"/>
        <v/>
      </c>
      <c r="AE415" s="309" t="s">
        <v>56</v>
      </c>
      <c r="AF415" s="314" t="str">
        <f t="shared" si="80"/>
        <v/>
      </c>
      <c r="AG415" s="315" t="str">
        <f t="shared" si="83"/>
        <v/>
      </c>
      <c r="AH415" s="316" t="s">
        <v>68</v>
      </c>
      <c r="AI415" s="317" t="str">
        <f t="shared" si="81"/>
        <v/>
      </c>
    </row>
    <row r="416" spans="1:35" ht="17.25" customHeight="1" x14ac:dyDescent="0.3">
      <c r="A416" s="24"/>
      <c r="B416" s="302">
        <v>404</v>
      </c>
      <c r="C416" s="303"/>
      <c r="D416" s="303"/>
      <c r="E416" s="304"/>
      <c r="F416" s="304"/>
      <c r="G416" s="304"/>
      <c r="H416" s="304"/>
      <c r="I416" s="304"/>
      <c r="J416" s="304"/>
      <c r="K416" s="304"/>
      <c r="L416" s="304"/>
      <c r="M416" s="304"/>
      <c r="N416" s="304"/>
      <c r="O416" s="305" t="str">
        <f t="shared" si="82"/>
        <v/>
      </c>
      <c r="P416" s="306" t="str">
        <f t="shared" si="72"/>
        <v/>
      </c>
      <c r="Q416" s="307">
        <f t="shared" si="73"/>
        <v>100</v>
      </c>
      <c r="R416" s="308" t="str">
        <f t="shared" si="74"/>
        <v/>
      </c>
      <c r="S416" s="309">
        <v>100</v>
      </c>
      <c r="T416" s="310" t="str">
        <f t="shared" si="75"/>
        <v/>
      </c>
      <c r="U416" s="311">
        <v>0</v>
      </c>
      <c r="V416" s="312" t="str">
        <f t="shared" si="76"/>
        <v/>
      </c>
      <c r="W416" s="313" t="s">
        <v>125</v>
      </c>
      <c r="X416" s="314" t="str">
        <f t="shared" si="77"/>
        <v/>
      </c>
      <c r="Y416" s="313" t="s">
        <v>56</v>
      </c>
      <c r="Z416" s="314" t="str">
        <f>IF(SUM($E416:$N416)&gt;0,$X416*(VLOOKUP($Y416,'Lookup Tables'!$K$4:$L$7,2,FALSE)),"")</f>
        <v/>
      </c>
      <c r="AA416" s="309">
        <v>100</v>
      </c>
      <c r="AB416" s="314" t="str">
        <f t="shared" si="78"/>
        <v/>
      </c>
      <c r="AC416" s="309" t="s">
        <v>62</v>
      </c>
      <c r="AD416" s="314" t="str">
        <f t="shared" si="79"/>
        <v/>
      </c>
      <c r="AE416" s="309" t="s">
        <v>56</v>
      </c>
      <c r="AF416" s="314" t="str">
        <f t="shared" si="80"/>
        <v/>
      </c>
      <c r="AG416" s="315" t="str">
        <f t="shared" si="83"/>
        <v/>
      </c>
      <c r="AH416" s="316" t="s">
        <v>68</v>
      </c>
      <c r="AI416" s="317" t="str">
        <f t="shared" si="81"/>
        <v/>
      </c>
    </row>
    <row r="417" spans="1:35" ht="17.25" customHeight="1" x14ac:dyDescent="0.3">
      <c r="A417" s="24"/>
      <c r="B417" s="302">
        <v>405</v>
      </c>
      <c r="C417" s="303"/>
      <c r="D417" s="303"/>
      <c r="E417" s="304"/>
      <c r="F417" s="304"/>
      <c r="G417" s="304"/>
      <c r="H417" s="304"/>
      <c r="I417" s="304"/>
      <c r="J417" s="304"/>
      <c r="K417" s="304"/>
      <c r="L417" s="304"/>
      <c r="M417" s="304"/>
      <c r="N417" s="304"/>
      <c r="O417" s="305" t="str">
        <f t="shared" si="82"/>
        <v/>
      </c>
      <c r="P417" s="306" t="str">
        <f t="shared" si="72"/>
        <v/>
      </c>
      <c r="Q417" s="307">
        <f t="shared" si="73"/>
        <v>100</v>
      </c>
      <c r="R417" s="308" t="str">
        <f t="shared" si="74"/>
        <v/>
      </c>
      <c r="S417" s="309">
        <v>100</v>
      </c>
      <c r="T417" s="310" t="str">
        <f t="shared" si="75"/>
        <v/>
      </c>
      <c r="U417" s="311">
        <v>0</v>
      </c>
      <c r="V417" s="312" t="str">
        <f t="shared" si="76"/>
        <v/>
      </c>
      <c r="W417" s="313" t="s">
        <v>125</v>
      </c>
      <c r="X417" s="314" t="str">
        <f t="shared" si="77"/>
        <v/>
      </c>
      <c r="Y417" s="313" t="s">
        <v>56</v>
      </c>
      <c r="Z417" s="314" t="str">
        <f>IF(SUM($E417:$N417)&gt;0,$X417*(VLOOKUP($Y417,'Lookup Tables'!$K$4:$L$7,2,FALSE)),"")</f>
        <v/>
      </c>
      <c r="AA417" s="309">
        <v>100</v>
      </c>
      <c r="AB417" s="314" t="str">
        <f t="shared" si="78"/>
        <v/>
      </c>
      <c r="AC417" s="309" t="s">
        <v>62</v>
      </c>
      <c r="AD417" s="314" t="str">
        <f t="shared" si="79"/>
        <v/>
      </c>
      <c r="AE417" s="309" t="s">
        <v>56</v>
      </c>
      <c r="AF417" s="314" t="str">
        <f t="shared" si="80"/>
        <v/>
      </c>
      <c r="AG417" s="315" t="str">
        <f t="shared" si="83"/>
        <v/>
      </c>
      <c r="AH417" s="316" t="s">
        <v>68</v>
      </c>
      <c r="AI417" s="317" t="str">
        <f t="shared" si="81"/>
        <v/>
      </c>
    </row>
    <row r="418" spans="1:35" ht="17.25" customHeight="1" x14ac:dyDescent="0.3">
      <c r="A418" s="24"/>
      <c r="B418" s="302">
        <v>406</v>
      </c>
      <c r="C418" s="303"/>
      <c r="D418" s="303"/>
      <c r="E418" s="304"/>
      <c r="F418" s="304"/>
      <c r="G418" s="304"/>
      <c r="H418" s="304"/>
      <c r="I418" s="304"/>
      <c r="J418" s="304"/>
      <c r="K418" s="304"/>
      <c r="L418" s="304"/>
      <c r="M418" s="304"/>
      <c r="N418" s="304"/>
      <c r="O418" s="305" t="str">
        <f t="shared" si="82"/>
        <v/>
      </c>
      <c r="P418" s="306" t="str">
        <f t="shared" si="72"/>
        <v/>
      </c>
      <c r="Q418" s="307">
        <f t="shared" si="73"/>
        <v>100</v>
      </c>
      <c r="R418" s="308" t="str">
        <f t="shared" si="74"/>
        <v/>
      </c>
      <c r="S418" s="309">
        <v>100</v>
      </c>
      <c r="T418" s="310" t="str">
        <f t="shared" si="75"/>
        <v/>
      </c>
      <c r="U418" s="311">
        <v>0</v>
      </c>
      <c r="V418" s="312" t="str">
        <f t="shared" si="76"/>
        <v/>
      </c>
      <c r="W418" s="313" t="s">
        <v>125</v>
      </c>
      <c r="X418" s="314" t="str">
        <f t="shared" si="77"/>
        <v/>
      </c>
      <c r="Y418" s="313" t="s">
        <v>56</v>
      </c>
      <c r="Z418" s="314" t="str">
        <f>IF(SUM($E418:$N418)&gt;0,$X418*(VLOOKUP($Y418,'Lookup Tables'!$K$4:$L$7,2,FALSE)),"")</f>
        <v/>
      </c>
      <c r="AA418" s="309">
        <v>100</v>
      </c>
      <c r="AB418" s="314" t="str">
        <f t="shared" si="78"/>
        <v/>
      </c>
      <c r="AC418" s="309" t="s">
        <v>62</v>
      </c>
      <c r="AD418" s="314" t="str">
        <f t="shared" si="79"/>
        <v/>
      </c>
      <c r="AE418" s="309" t="s">
        <v>56</v>
      </c>
      <c r="AF418" s="314" t="str">
        <f t="shared" si="80"/>
        <v/>
      </c>
      <c r="AG418" s="315" t="str">
        <f t="shared" si="83"/>
        <v/>
      </c>
      <c r="AH418" s="316" t="s">
        <v>68</v>
      </c>
      <c r="AI418" s="317" t="str">
        <f t="shared" si="81"/>
        <v/>
      </c>
    </row>
    <row r="419" spans="1:35" ht="17.25" customHeight="1" x14ac:dyDescent="0.3">
      <c r="A419" s="24"/>
      <c r="B419" s="302">
        <v>407</v>
      </c>
      <c r="C419" s="303"/>
      <c r="D419" s="303"/>
      <c r="E419" s="304"/>
      <c r="F419" s="304"/>
      <c r="G419" s="304"/>
      <c r="H419" s="304"/>
      <c r="I419" s="304"/>
      <c r="J419" s="304"/>
      <c r="K419" s="304"/>
      <c r="L419" s="304"/>
      <c r="M419" s="304"/>
      <c r="N419" s="304"/>
      <c r="O419" s="305" t="str">
        <f t="shared" si="82"/>
        <v/>
      </c>
      <c r="P419" s="306" t="str">
        <f t="shared" si="72"/>
        <v/>
      </c>
      <c r="Q419" s="307">
        <f t="shared" si="73"/>
        <v>100</v>
      </c>
      <c r="R419" s="308" t="str">
        <f t="shared" si="74"/>
        <v/>
      </c>
      <c r="S419" s="309">
        <v>100</v>
      </c>
      <c r="T419" s="310" t="str">
        <f t="shared" si="75"/>
        <v/>
      </c>
      <c r="U419" s="311">
        <v>0</v>
      </c>
      <c r="V419" s="312" t="str">
        <f t="shared" si="76"/>
        <v/>
      </c>
      <c r="W419" s="313" t="s">
        <v>125</v>
      </c>
      <c r="X419" s="314" t="str">
        <f t="shared" si="77"/>
        <v/>
      </c>
      <c r="Y419" s="313" t="s">
        <v>56</v>
      </c>
      <c r="Z419" s="314" t="str">
        <f>IF(SUM($E419:$N419)&gt;0,$X419*(VLOOKUP($Y419,'Lookup Tables'!$K$4:$L$7,2,FALSE)),"")</f>
        <v/>
      </c>
      <c r="AA419" s="309">
        <v>100</v>
      </c>
      <c r="AB419" s="314" t="str">
        <f t="shared" si="78"/>
        <v/>
      </c>
      <c r="AC419" s="309" t="s">
        <v>62</v>
      </c>
      <c r="AD419" s="314" t="str">
        <f t="shared" si="79"/>
        <v/>
      </c>
      <c r="AE419" s="309" t="s">
        <v>56</v>
      </c>
      <c r="AF419" s="314" t="str">
        <f t="shared" si="80"/>
        <v/>
      </c>
      <c r="AG419" s="315" t="str">
        <f t="shared" si="83"/>
        <v/>
      </c>
      <c r="AH419" s="316" t="s">
        <v>68</v>
      </c>
      <c r="AI419" s="317" t="str">
        <f t="shared" si="81"/>
        <v/>
      </c>
    </row>
    <row r="420" spans="1:35" ht="17.25" customHeight="1" x14ac:dyDescent="0.3">
      <c r="A420" s="24"/>
      <c r="B420" s="302">
        <v>408</v>
      </c>
      <c r="C420" s="303"/>
      <c r="D420" s="303"/>
      <c r="E420" s="304"/>
      <c r="F420" s="304"/>
      <c r="G420" s="304"/>
      <c r="H420" s="304"/>
      <c r="I420" s="304"/>
      <c r="J420" s="304"/>
      <c r="K420" s="304"/>
      <c r="L420" s="304"/>
      <c r="M420" s="304"/>
      <c r="N420" s="304"/>
      <c r="O420" s="305" t="str">
        <f t="shared" si="82"/>
        <v/>
      </c>
      <c r="P420" s="306" t="str">
        <f t="shared" si="72"/>
        <v/>
      </c>
      <c r="Q420" s="307">
        <f t="shared" si="73"/>
        <v>100</v>
      </c>
      <c r="R420" s="308" t="str">
        <f t="shared" si="74"/>
        <v/>
      </c>
      <c r="S420" s="309">
        <v>100</v>
      </c>
      <c r="T420" s="310" t="str">
        <f t="shared" si="75"/>
        <v/>
      </c>
      <c r="U420" s="311">
        <v>0</v>
      </c>
      <c r="V420" s="312" t="str">
        <f t="shared" si="76"/>
        <v/>
      </c>
      <c r="W420" s="313" t="s">
        <v>125</v>
      </c>
      <c r="X420" s="314" t="str">
        <f t="shared" si="77"/>
        <v/>
      </c>
      <c r="Y420" s="313" t="s">
        <v>56</v>
      </c>
      <c r="Z420" s="314" t="str">
        <f>IF(SUM($E420:$N420)&gt;0,$X420*(VLOOKUP($Y420,'Lookup Tables'!$K$4:$L$7,2,FALSE)),"")</f>
        <v/>
      </c>
      <c r="AA420" s="309">
        <v>100</v>
      </c>
      <c r="AB420" s="314" t="str">
        <f t="shared" si="78"/>
        <v/>
      </c>
      <c r="AC420" s="309" t="s">
        <v>62</v>
      </c>
      <c r="AD420" s="314" t="str">
        <f t="shared" si="79"/>
        <v/>
      </c>
      <c r="AE420" s="309" t="s">
        <v>56</v>
      </c>
      <c r="AF420" s="314" t="str">
        <f t="shared" si="80"/>
        <v/>
      </c>
      <c r="AG420" s="315" t="str">
        <f t="shared" si="83"/>
        <v/>
      </c>
      <c r="AH420" s="316" t="s">
        <v>68</v>
      </c>
      <c r="AI420" s="317" t="str">
        <f t="shared" si="81"/>
        <v/>
      </c>
    </row>
    <row r="421" spans="1:35" ht="17.25" customHeight="1" x14ac:dyDescent="0.3">
      <c r="A421" s="24"/>
      <c r="B421" s="302">
        <v>409</v>
      </c>
      <c r="C421" s="303"/>
      <c r="D421" s="303"/>
      <c r="E421" s="304"/>
      <c r="F421" s="304"/>
      <c r="G421" s="304"/>
      <c r="H421" s="304"/>
      <c r="I421" s="304"/>
      <c r="J421" s="304"/>
      <c r="K421" s="304"/>
      <c r="L421" s="304"/>
      <c r="M421" s="304"/>
      <c r="N421" s="304"/>
      <c r="O421" s="305" t="str">
        <f t="shared" si="82"/>
        <v/>
      </c>
      <c r="P421" s="306" t="str">
        <f t="shared" si="72"/>
        <v/>
      </c>
      <c r="Q421" s="307">
        <f t="shared" si="73"/>
        <v>100</v>
      </c>
      <c r="R421" s="308" t="str">
        <f t="shared" si="74"/>
        <v/>
      </c>
      <c r="S421" s="309">
        <v>100</v>
      </c>
      <c r="T421" s="310" t="str">
        <f t="shared" si="75"/>
        <v/>
      </c>
      <c r="U421" s="311">
        <v>0</v>
      </c>
      <c r="V421" s="312" t="str">
        <f t="shared" si="76"/>
        <v/>
      </c>
      <c r="W421" s="313" t="s">
        <v>125</v>
      </c>
      <c r="X421" s="314" t="str">
        <f t="shared" si="77"/>
        <v/>
      </c>
      <c r="Y421" s="313" t="s">
        <v>56</v>
      </c>
      <c r="Z421" s="314" t="str">
        <f>IF(SUM($E421:$N421)&gt;0,$X421*(VLOOKUP($Y421,'Lookup Tables'!$K$4:$L$7,2,FALSE)),"")</f>
        <v/>
      </c>
      <c r="AA421" s="309">
        <v>100</v>
      </c>
      <c r="AB421" s="314" t="str">
        <f t="shared" si="78"/>
        <v/>
      </c>
      <c r="AC421" s="309" t="s">
        <v>62</v>
      </c>
      <c r="AD421" s="314" t="str">
        <f t="shared" si="79"/>
        <v/>
      </c>
      <c r="AE421" s="309" t="s">
        <v>56</v>
      </c>
      <c r="AF421" s="314" t="str">
        <f t="shared" si="80"/>
        <v/>
      </c>
      <c r="AG421" s="315" t="str">
        <f t="shared" si="83"/>
        <v/>
      </c>
      <c r="AH421" s="316" t="s">
        <v>68</v>
      </c>
      <c r="AI421" s="317" t="str">
        <f t="shared" si="81"/>
        <v/>
      </c>
    </row>
    <row r="422" spans="1:35" ht="17.25" customHeight="1" x14ac:dyDescent="0.3">
      <c r="A422" s="24"/>
      <c r="B422" s="302">
        <v>410</v>
      </c>
      <c r="C422" s="303"/>
      <c r="D422" s="303"/>
      <c r="E422" s="304"/>
      <c r="F422" s="304"/>
      <c r="G422" s="304"/>
      <c r="H422" s="304"/>
      <c r="I422" s="304"/>
      <c r="J422" s="304"/>
      <c r="K422" s="304"/>
      <c r="L422" s="304"/>
      <c r="M422" s="304"/>
      <c r="N422" s="304"/>
      <c r="O422" s="305" t="str">
        <f t="shared" si="82"/>
        <v/>
      </c>
      <c r="P422" s="306" t="str">
        <f t="shared" si="72"/>
        <v/>
      </c>
      <c r="Q422" s="307">
        <f t="shared" si="73"/>
        <v>100</v>
      </c>
      <c r="R422" s="308" t="str">
        <f t="shared" si="74"/>
        <v/>
      </c>
      <c r="S422" s="309">
        <v>100</v>
      </c>
      <c r="T422" s="310" t="str">
        <f t="shared" si="75"/>
        <v/>
      </c>
      <c r="U422" s="311">
        <v>0</v>
      </c>
      <c r="V422" s="312" t="str">
        <f t="shared" si="76"/>
        <v/>
      </c>
      <c r="W422" s="313" t="s">
        <v>125</v>
      </c>
      <c r="X422" s="314" t="str">
        <f t="shared" si="77"/>
        <v/>
      </c>
      <c r="Y422" s="313" t="s">
        <v>56</v>
      </c>
      <c r="Z422" s="314" t="str">
        <f>IF(SUM($E422:$N422)&gt;0,$X422*(VLOOKUP($Y422,'Lookup Tables'!$K$4:$L$7,2,FALSE)),"")</f>
        <v/>
      </c>
      <c r="AA422" s="309">
        <v>100</v>
      </c>
      <c r="AB422" s="314" t="str">
        <f t="shared" si="78"/>
        <v/>
      </c>
      <c r="AC422" s="309" t="s">
        <v>62</v>
      </c>
      <c r="AD422" s="314" t="str">
        <f t="shared" si="79"/>
        <v/>
      </c>
      <c r="AE422" s="309" t="s">
        <v>56</v>
      </c>
      <c r="AF422" s="314" t="str">
        <f t="shared" si="80"/>
        <v/>
      </c>
      <c r="AG422" s="315" t="str">
        <f t="shared" si="83"/>
        <v/>
      </c>
      <c r="AH422" s="316" t="s">
        <v>68</v>
      </c>
      <c r="AI422" s="317" t="str">
        <f t="shared" si="81"/>
        <v/>
      </c>
    </row>
    <row r="423" spans="1:35" ht="17.25" customHeight="1" x14ac:dyDescent="0.3">
      <c r="A423" s="24"/>
      <c r="B423" s="302">
        <v>411</v>
      </c>
      <c r="C423" s="303"/>
      <c r="D423" s="303"/>
      <c r="E423" s="304"/>
      <c r="F423" s="304"/>
      <c r="G423" s="304"/>
      <c r="H423" s="304"/>
      <c r="I423" s="304"/>
      <c r="J423" s="304"/>
      <c r="K423" s="304"/>
      <c r="L423" s="304"/>
      <c r="M423" s="304"/>
      <c r="N423" s="304"/>
      <c r="O423" s="305" t="str">
        <f t="shared" si="82"/>
        <v/>
      </c>
      <c r="P423" s="306" t="str">
        <f t="shared" si="72"/>
        <v/>
      </c>
      <c r="Q423" s="307">
        <f t="shared" si="73"/>
        <v>100</v>
      </c>
      <c r="R423" s="308" t="str">
        <f t="shared" si="74"/>
        <v/>
      </c>
      <c r="S423" s="309">
        <v>100</v>
      </c>
      <c r="T423" s="310" t="str">
        <f t="shared" si="75"/>
        <v/>
      </c>
      <c r="U423" s="311">
        <v>0</v>
      </c>
      <c r="V423" s="312" t="str">
        <f t="shared" si="76"/>
        <v/>
      </c>
      <c r="W423" s="313" t="s">
        <v>125</v>
      </c>
      <c r="X423" s="314" t="str">
        <f t="shared" si="77"/>
        <v/>
      </c>
      <c r="Y423" s="313" t="s">
        <v>56</v>
      </c>
      <c r="Z423" s="314" t="str">
        <f>IF(SUM($E423:$N423)&gt;0,$X423*(VLOOKUP($Y423,'Lookup Tables'!$K$4:$L$7,2,FALSE)),"")</f>
        <v/>
      </c>
      <c r="AA423" s="309">
        <v>100</v>
      </c>
      <c r="AB423" s="314" t="str">
        <f t="shared" si="78"/>
        <v/>
      </c>
      <c r="AC423" s="309" t="s">
        <v>62</v>
      </c>
      <c r="AD423" s="314" t="str">
        <f t="shared" si="79"/>
        <v/>
      </c>
      <c r="AE423" s="309" t="s">
        <v>56</v>
      </c>
      <c r="AF423" s="314" t="str">
        <f t="shared" si="80"/>
        <v/>
      </c>
      <c r="AG423" s="315" t="str">
        <f t="shared" si="83"/>
        <v/>
      </c>
      <c r="AH423" s="316" t="s">
        <v>68</v>
      </c>
      <c r="AI423" s="317" t="str">
        <f t="shared" si="81"/>
        <v/>
      </c>
    </row>
    <row r="424" spans="1:35" ht="17.25" customHeight="1" x14ac:dyDescent="0.3">
      <c r="A424" s="24"/>
      <c r="B424" s="302">
        <v>412</v>
      </c>
      <c r="C424" s="303"/>
      <c r="D424" s="303"/>
      <c r="E424" s="304"/>
      <c r="F424" s="304"/>
      <c r="G424" s="304"/>
      <c r="H424" s="304"/>
      <c r="I424" s="304"/>
      <c r="J424" s="304"/>
      <c r="K424" s="304"/>
      <c r="L424" s="304"/>
      <c r="M424" s="304"/>
      <c r="N424" s="304"/>
      <c r="O424" s="305" t="str">
        <f t="shared" si="82"/>
        <v/>
      </c>
      <c r="P424" s="306" t="str">
        <f t="shared" si="72"/>
        <v/>
      </c>
      <c r="Q424" s="307">
        <f t="shared" si="73"/>
        <v>100</v>
      </c>
      <c r="R424" s="308" t="str">
        <f t="shared" si="74"/>
        <v/>
      </c>
      <c r="S424" s="309">
        <v>100</v>
      </c>
      <c r="T424" s="310" t="str">
        <f t="shared" si="75"/>
        <v/>
      </c>
      <c r="U424" s="311">
        <v>0</v>
      </c>
      <c r="V424" s="312" t="str">
        <f t="shared" si="76"/>
        <v/>
      </c>
      <c r="W424" s="313" t="s">
        <v>125</v>
      </c>
      <c r="X424" s="314" t="str">
        <f t="shared" si="77"/>
        <v/>
      </c>
      <c r="Y424" s="313" t="s">
        <v>56</v>
      </c>
      <c r="Z424" s="314" t="str">
        <f>IF(SUM($E424:$N424)&gt;0,$X424*(VLOOKUP($Y424,'Lookup Tables'!$K$4:$L$7,2,FALSE)),"")</f>
        <v/>
      </c>
      <c r="AA424" s="309">
        <v>100</v>
      </c>
      <c r="AB424" s="314" t="str">
        <f t="shared" si="78"/>
        <v/>
      </c>
      <c r="AC424" s="309" t="s">
        <v>62</v>
      </c>
      <c r="AD424" s="314" t="str">
        <f t="shared" si="79"/>
        <v/>
      </c>
      <c r="AE424" s="309" t="s">
        <v>56</v>
      </c>
      <c r="AF424" s="314" t="str">
        <f t="shared" si="80"/>
        <v/>
      </c>
      <c r="AG424" s="315" t="str">
        <f t="shared" si="83"/>
        <v/>
      </c>
      <c r="AH424" s="316" t="s">
        <v>68</v>
      </c>
      <c r="AI424" s="317" t="str">
        <f t="shared" si="81"/>
        <v/>
      </c>
    </row>
    <row r="425" spans="1:35" ht="17.25" customHeight="1" x14ac:dyDescent="0.3">
      <c r="A425" s="24"/>
      <c r="B425" s="302">
        <v>413</v>
      </c>
      <c r="C425" s="303"/>
      <c r="D425" s="303"/>
      <c r="E425" s="304"/>
      <c r="F425" s="304"/>
      <c r="G425" s="304"/>
      <c r="H425" s="304"/>
      <c r="I425" s="304"/>
      <c r="J425" s="304"/>
      <c r="K425" s="304"/>
      <c r="L425" s="304"/>
      <c r="M425" s="304"/>
      <c r="N425" s="304"/>
      <c r="O425" s="305" t="str">
        <f t="shared" si="82"/>
        <v/>
      </c>
      <c r="P425" s="306" t="str">
        <f t="shared" si="72"/>
        <v/>
      </c>
      <c r="Q425" s="307">
        <f t="shared" si="73"/>
        <v>100</v>
      </c>
      <c r="R425" s="308" t="str">
        <f t="shared" si="74"/>
        <v/>
      </c>
      <c r="S425" s="309">
        <v>100</v>
      </c>
      <c r="T425" s="310" t="str">
        <f t="shared" si="75"/>
        <v/>
      </c>
      <c r="U425" s="311">
        <v>0</v>
      </c>
      <c r="V425" s="312" t="str">
        <f t="shared" si="76"/>
        <v/>
      </c>
      <c r="W425" s="313" t="s">
        <v>125</v>
      </c>
      <c r="X425" s="314" t="str">
        <f t="shared" si="77"/>
        <v/>
      </c>
      <c r="Y425" s="313" t="s">
        <v>56</v>
      </c>
      <c r="Z425" s="314" t="str">
        <f>IF(SUM($E425:$N425)&gt;0,$X425*(VLOOKUP($Y425,'Lookup Tables'!$K$4:$L$7,2,FALSE)),"")</f>
        <v/>
      </c>
      <c r="AA425" s="309">
        <v>100</v>
      </c>
      <c r="AB425" s="314" t="str">
        <f t="shared" si="78"/>
        <v/>
      </c>
      <c r="AC425" s="309" t="s">
        <v>62</v>
      </c>
      <c r="AD425" s="314" t="str">
        <f t="shared" si="79"/>
        <v/>
      </c>
      <c r="AE425" s="309" t="s">
        <v>56</v>
      </c>
      <c r="AF425" s="314" t="str">
        <f t="shared" si="80"/>
        <v/>
      </c>
      <c r="AG425" s="315" t="str">
        <f t="shared" si="83"/>
        <v/>
      </c>
      <c r="AH425" s="316" t="s">
        <v>68</v>
      </c>
      <c r="AI425" s="317" t="str">
        <f t="shared" si="81"/>
        <v/>
      </c>
    </row>
    <row r="426" spans="1:35" ht="17.25" customHeight="1" x14ac:dyDescent="0.3">
      <c r="A426" s="24"/>
      <c r="B426" s="302">
        <v>414</v>
      </c>
      <c r="C426" s="303"/>
      <c r="D426" s="303"/>
      <c r="E426" s="304"/>
      <c r="F426" s="304"/>
      <c r="G426" s="304"/>
      <c r="H426" s="304"/>
      <c r="I426" s="304"/>
      <c r="J426" s="304"/>
      <c r="K426" s="304"/>
      <c r="L426" s="304"/>
      <c r="M426" s="304"/>
      <c r="N426" s="304"/>
      <c r="O426" s="305" t="str">
        <f t="shared" si="82"/>
        <v/>
      </c>
      <c r="P426" s="306" t="str">
        <f t="shared" si="72"/>
        <v/>
      </c>
      <c r="Q426" s="307">
        <f t="shared" si="73"/>
        <v>100</v>
      </c>
      <c r="R426" s="308" t="str">
        <f t="shared" si="74"/>
        <v/>
      </c>
      <c r="S426" s="309">
        <v>100</v>
      </c>
      <c r="T426" s="310" t="str">
        <f t="shared" si="75"/>
        <v/>
      </c>
      <c r="U426" s="311">
        <v>0</v>
      </c>
      <c r="V426" s="312" t="str">
        <f t="shared" si="76"/>
        <v/>
      </c>
      <c r="W426" s="313" t="s">
        <v>125</v>
      </c>
      <c r="X426" s="314" t="str">
        <f t="shared" si="77"/>
        <v/>
      </c>
      <c r="Y426" s="313" t="s">
        <v>56</v>
      </c>
      <c r="Z426" s="314" t="str">
        <f>IF(SUM($E426:$N426)&gt;0,$X426*(VLOOKUP($Y426,'Lookup Tables'!$K$4:$L$7,2,FALSE)),"")</f>
        <v/>
      </c>
      <c r="AA426" s="309">
        <v>100</v>
      </c>
      <c r="AB426" s="314" t="str">
        <f t="shared" si="78"/>
        <v/>
      </c>
      <c r="AC426" s="309" t="s">
        <v>62</v>
      </c>
      <c r="AD426" s="314" t="str">
        <f t="shared" si="79"/>
        <v/>
      </c>
      <c r="AE426" s="309" t="s">
        <v>56</v>
      </c>
      <c r="AF426" s="314" t="str">
        <f t="shared" si="80"/>
        <v/>
      </c>
      <c r="AG426" s="315" t="str">
        <f t="shared" si="83"/>
        <v/>
      </c>
      <c r="AH426" s="316" t="s">
        <v>68</v>
      </c>
      <c r="AI426" s="317" t="str">
        <f t="shared" si="81"/>
        <v/>
      </c>
    </row>
    <row r="427" spans="1:35" ht="17.25" customHeight="1" x14ac:dyDescent="0.3">
      <c r="A427" s="24"/>
      <c r="B427" s="302">
        <v>415</v>
      </c>
      <c r="C427" s="303"/>
      <c r="D427" s="303"/>
      <c r="E427" s="304"/>
      <c r="F427" s="304"/>
      <c r="G427" s="304"/>
      <c r="H427" s="304"/>
      <c r="I427" s="304"/>
      <c r="J427" s="304"/>
      <c r="K427" s="304"/>
      <c r="L427" s="304"/>
      <c r="M427" s="304"/>
      <c r="N427" s="304"/>
      <c r="O427" s="305" t="str">
        <f t="shared" si="82"/>
        <v/>
      </c>
      <c r="P427" s="306" t="str">
        <f t="shared" si="72"/>
        <v/>
      </c>
      <c r="Q427" s="307">
        <f t="shared" si="73"/>
        <v>100</v>
      </c>
      <c r="R427" s="308" t="str">
        <f t="shared" si="74"/>
        <v/>
      </c>
      <c r="S427" s="309">
        <v>100</v>
      </c>
      <c r="T427" s="310" t="str">
        <f t="shared" si="75"/>
        <v/>
      </c>
      <c r="U427" s="311">
        <v>0</v>
      </c>
      <c r="V427" s="312" t="str">
        <f t="shared" si="76"/>
        <v/>
      </c>
      <c r="W427" s="313" t="s">
        <v>125</v>
      </c>
      <c r="X427" s="314" t="str">
        <f t="shared" si="77"/>
        <v/>
      </c>
      <c r="Y427" s="313" t="s">
        <v>56</v>
      </c>
      <c r="Z427" s="314" t="str">
        <f>IF(SUM($E427:$N427)&gt;0,$X427*(VLOOKUP($Y427,'Lookup Tables'!$K$4:$L$7,2,FALSE)),"")</f>
        <v/>
      </c>
      <c r="AA427" s="309">
        <v>100</v>
      </c>
      <c r="AB427" s="314" t="str">
        <f t="shared" si="78"/>
        <v/>
      </c>
      <c r="AC427" s="309" t="s">
        <v>62</v>
      </c>
      <c r="AD427" s="314" t="str">
        <f t="shared" si="79"/>
        <v/>
      </c>
      <c r="AE427" s="309" t="s">
        <v>56</v>
      </c>
      <c r="AF427" s="314" t="str">
        <f t="shared" si="80"/>
        <v/>
      </c>
      <c r="AG427" s="315" t="str">
        <f t="shared" si="83"/>
        <v/>
      </c>
      <c r="AH427" s="316" t="s">
        <v>68</v>
      </c>
      <c r="AI427" s="317" t="str">
        <f t="shared" si="81"/>
        <v/>
      </c>
    </row>
    <row r="428" spans="1:35" ht="17.25" customHeight="1" x14ac:dyDescent="0.3">
      <c r="A428" s="24"/>
      <c r="B428" s="302">
        <v>416</v>
      </c>
      <c r="C428" s="303"/>
      <c r="D428" s="303"/>
      <c r="E428" s="304"/>
      <c r="F428" s="304"/>
      <c r="G428" s="304"/>
      <c r="H428" s="304"/>
      <c r="I428" s="304"/>
      <c r="J428" s="304"/>
      <c r="K428" s="304"/>
      <c r="L428" s="304"/>
      <c r="M428" s="304"/>
      <c r="N428" s="304"/>
      <c r="O428" s="305" t="str">
        <f t="shared" si="82"/>
        <v/>
      </c>
      <c r="P428" s="306" t="str">
        <f t="shared" si="72"/>
        <v/>
      </c>
      <c r="Q428" s="307">
        <f t="shared" si="73"/>
        <v>100</v>
      </c>
      <c r="R428" s="308" t="str">
        <f t="shared" si="74"/>
        <v/>
      </c>
      <c r="S428" s="309">
        <v>100</v>
      </c>
      <c r="T428" s="310" t="str">
        <f t="shared" si="75"/>
        <v/>
      </c>
      <c r="U428" s="311">
        <v>0</v>
      </c>
      <c r="V428" s="312" t="str">
        <f t="shared" si="76"/>
        <v/>
      </c>
      <c r="W428" s="313" t="s">
        <v>125</v>
      </c>
      <c r="X428" s="314" t="str">
        <f t="shared" si="77"/>
        <v/>
      </c>
      <c r="Y428" s="313" t="s">
        <v>56</v>
      </c>
      <c r="Z428" s="314" t="str">
        <f>IF(SUM($E428:$N428)&gt;0,$X428*(VLOOKUP($Y428,'Lookup Tables'!$K$4:$L$7,2,FALSE)),"")</f>
        <v/>
      </c>
      <c r="AA428" s="309">
        <v>100</v>
      </c>
      <c r="AB428" s="314" t="str">
        <f t="shared" si="78"/>
        <v/>
      </c>
      <c r="AC428" s="309" t="s">
        <v>62</v>
      </c>
      <c r="AD428" s="314" t="str">
        <f t="shared" si="79"/>
        <v/>
      </c>
      <c r="AE428" s="309" t="s">
        <v>56</v>
      </c>
      <c r="AF428" s="314" t="str">
        <f t="shared" si="80"/>
        <v/>
      </c>
      <c r="AG428" s="315" t="str">
        <f t="shared" si="83"/>
        <v/>
      </c>
      <c r="AH428" s="316" t="s">
        <v>68</v>
      </c>
      <c r="AI428" s="317" t="str">
        <f t="shared" si="81"/>
        <v/>
      </c>
    </row>
    <row r="429" spans="1:35" ht="17.25" customHeight="1" x14ac:dyDescent="0.3">
      <c r="A429" s="24"/>
      <c r="B429" s="302">
        <v>417</v>
      </c>
      <c r="C429" s="303"/>
      <c r="D429" s="303"/>
      <c r="E429" s="304"/>
      <c r="F429" s="304"/>
      <c r="G429" s="304"/>
      <c r="H429" s="304"/>
      <c r="I429" s="304"/>
      <c r="J429" s="304"/>
      <c r="K429" s="304"/>
      <c r="L429" s="304"/>
      <c r="M429" s="304"/>
      <c r="N429" s="304"/>
      <c r="O429" s="305" t="str">
        <f t="shared" si="82"/>
        <v/>
      </c>
      <c r="P429" s="306" t="str">
        <f t="shared" si="72"/>
        <v/>
      </c>
      <c r="Q429" s="307">
        <f t="shared" si="73"/>
        <v>100</v>
      </c>
      <c r="R429" s="308" t="str">
        <f t="shared" si="74"/>
        <v/>
      </c>
      <c r="S429" s="309">
        <v>100</v>
      </c>
      <c r="T429" s="310" t="str">
        <f t="shared" si="75"/>
        <v/>
      </c>
      <c r="U429" s="311">
        <v>0</v>
      </c>
      <c r="V429" s="312" t="str">
        <f t="shared" si="76"/>
        <v/>
      </c>
      <c r="W429" s="313" t="s">
        <v>125</v>
      </c>
      <c r="X429" s="314" t="str">
        <f t="shared" si="77"/>
        <v/>
      </c>
      <c r="Y429" s="313" t="s">
        <v>56</v>
      </c>
      <c r="Z429" s="314" t="str">
        <f>IF(SUM($E429:$N429)&gt;0,$X429*(VLOOKUP($Y429,'Lookup Tables'!$K$4:$L$7,2,FALSE)),"")</f>
        <v/>
      </c>
      <c r="AA429" s="309">
        <v>100</v>
      </c>
      <c r="AB429" s="314" t="str">
        <f t="shared" si="78"/>
        <v/>
      </c>
      <c r="AC429" s="309" t="s">
        <v>62</v>
      </c>
      <c r="AD429" s="314" t="str">
        <f t="shared" si="79"/>
        <v/>
      </c>
      <c r="AE429" s="309" t="s">
        <v>56</v>
      </c>
      <c r="AF429" s="314" t="str">
        <f t="shared" si="80"/>
        <v/>
      </c>
      <c r="AG429" s="315" t="str">
        <f t="shared" si="83"/>
        <v/>
      </c>
      <c r="AH429" s="316" t="s">
        <v>68</v>
      </c>
      <c r="AI429" s="317" t="str">
        <f t="shared" si="81"/>
        <v/>
      </c>
    </row>
    <row r="430" spans="1:35" ht="17.25" customHeight="1" x14ac:dyDescent="0.3">
      <c r="A430" s="24"/>
      <c r="B430" s="302">
        <v>418</v>
      </c>
      <c r="C430" s="303"/>
      <c r="D430" s="303"/>
      <c r="E430" s="304"/>
      <c r="F430" s="304"/>
      <c r="G430" s="304"/>
      <c r="H430" s="304"/>
      <c r="I430" s="304"/>
      <c r="J430" s="304"/>
      <c r="K430" s="304"/>
      <c r="L430" s="304"/>
      <c r="M430" s="304"/>
      <c r="N430" s="304"/>
      <c r="O430" s="305" t="str">
        <f t="shared" si="82"/>
        <v/>
      </c>
      <c r="P430" s="306" t="str">
        <f t="shared" si="72"/>
        <v/>
      </c>
      <c r="Q430" s="307">
        <f t="shared" si="73"/>
        <v>100</v>
      </c>
      <c r="R430" s="308" t="str">
        <f t="shared" si="74"/>
        <v/>
      </c>
      <c r="S430" s="309">
        <v>100</v>
      </c>
      <c r="T430" s="310" t="str">
        <f t="shared" si="75"/>
        <v/>
      </c>
      <c r="U430" s="311">
        <v>0</v>
      </c>
      <c r="V430" s="312" t="str">
        <f t="shared" si="76"/>
        <v/>
      </c>
      <c r="W430" s="313" t="s">
        <v>125</v>
      </c>
      <c r="X430" s="314" t="str">
        <f t="shared" si="77"/>
        <v/>
      </c>
      <c r="Y430" s="313" t="s">
        <v>56</v>
      </c>
      <c r="Z430" s="314" t="str">
        <f>IF(SUM($E430:$N430)&gt;0,$X430*(VLOOKUP($Y430,'Lookup Tables'!$K$4:$L$7,2,FALSE)),"")</f>
        <v/>
      </c>
      <c r="AA430" s="309">
        <v>100</v>
      </c>
      <c r="AB430" s="314" t="str">
        <f t="shared" si="78"/>
        <v/>
      </c>
      <c r="AC430" s="309" t="s">
        <v>62</v>
      </c>
      <c r="AD430" s="314" t="str">
        <f t="shared" si="79"/>
        <v/>
      </c>
      <c r="AE430" s="309" t="s">
        <v>56</v>
      </c>
      <c r="AF430" s="314" t="str">
        <f t="shared" si="80"/>
        <v/>
      </c>
      <c r="AG430" s="315" t="str">
        <f t="shared" si="83"/>
        <v/>
      </c>
      <c r="AH430" s="316" t="s">
        <v>68</v>
      </c>
      <c r="AI430" s="317" t="str">
        <f t="shared" si="81"/>
        <v/>
      </c>
    </row>
    <row r="431" spans="1:35" ht="17.25" customHeight="1" x14ac:dyDescent="0.3">
      <c r="A431" s="24"/>
      <c r="B431" s="302">
        <v>419</v>
      </c>
      <c r="C431" s="303"/>
      <c r="D431" s="303"/>
      <c r="E431" s="304"/>
      <c r="F431" s="304"/>
      <c r="G431" s="304"/>
      <c r="H431" s="304"/>
      <c r="I431" s="304"/>
      <c r="J431" s="304"/>
      <c r="K431" s="304"/>
      <c r="L431" s="304"/>
      <c r="M431" s="304"/>
      <c r="N431" s="304"/>
      <c r="O431" s="305" t="str">
        <f t="shared" si="82"/>
        <v/>
      </c>
      <c r="P431" s="306" t="str">
        <f t="shared" si="72"/>
        <v/>
      </c>
      <c r="Q431" s="307">
        <f t="shared" si="73"/>
        <v>100</v>
      </c>
      <c r="R431" s="308" t="str">
        <f t="shared" si="74"/>
        <v/>
      </c>
      <c r="S431" s="309">
        <v>100</v>
      </c>
      <c r="T431" s="310" t="str">
        <f t="shared" si="75"/>
        <v/>
      </c>
      <c r="U431" s="311">
        <v>0</v>
      </c>
      <c r="V431" s="312" t="str">
        <f t="shared" si="76"/>
        <v/>
      </c>
      <c r="W431" s="313" t="s">
        <v>125</v>
      </c>
      <c r="X431" s="314" t="str">
        <f t="shared" si="77"/>
        <v/>
      </c>
      <c r="Y431" s="313" t="s">
        <v>56</v>
      </c>
      <c r="Z431" s="314" t="str">
        <f>IF(SUM($E431:$N431)&gt;0,$X431*(VLOOKUP($Y431,'Lookup Tables'!$K$4:$L$7,2,FALSE)),"")</f>
        <v/>
      </c>
      <c r="AA431" s="309">
        <v>100</v>
      </c>
      <c r="AB431" s="314" t="str">
        <f t="shared" si="78"/>
        <v/>
      </c>
      <c r="AC431" s="309" t="s">
        <v>62</v>
      </c>
      <c r="AD431" s="314" t="str">
        <f t="shared" si="79"/>
        <v/>
      </c>
      <c r="AE431" s="309" t="s">
        <v>56</v>
      </c>
      <c r="AF431" s="314" t="str">
        <f t="shared" si="80"/>
        <v/>
      </c>
      <c r="AG431" s="315" t="str">
        <f t="shared" si="83"/>
        <v/>
      </c>
      <c r="AH431" s="316" t="s">
        <v>68</v>
      </c>
      <c r="AI431" s="317" t="str">
        <f t="shared" si="81"/>
        <v/>
      </c>
    </row>
    <row r="432" spans="1:35" ht="17.25" customHeight="1" x14ac:dyDescent="0.3">
      <c r="A432" s="24"/>
      <c r="B432" s="302">
        <v>420</v>
      </c>
      <c r="C432" s="303"/>
      <c r="D432" s="303"/>
      <c r="E432" s="304"/>
      <c r="F432" s="304"/>
      <c r="G432" s="304"/>
      <c r="H432" s="304"/>
      <c r="I432" s="304"/>
      <c r="J432" s="304"/>
      <c r="K432" s="304"/>
      <c r="L432" s="304"/>
      <c r="M432" s="304"/>
      <c r="N432" s="304"/>
      <c r="O432" s="305" t="str">
        <f t="shared" si="82"/>
        <v/>
      </c>
      <c r="P432" s="306" t="str">
        <f t="shared" si="72"/>
        <v/>
      </c>
      <c r="Q432" s="307">
        <f t="shared" si="73"/>
        <v>100</v>
      </c>
      <c r="R432" s="308" t="str">
        <f t="shared" si="74"/>
        <v/>
      </c>
      <c r="S432" s="309">
        <v>100</v>
      </c>
      <c r="T432" s="310" t="str">
        <f t="shared" si="75"/>
        <v/>
      </c>
      <c r="U432" s="311">
        <v>0</v>
      </c>
      <c r="V432" s="312" t="str">
        <f t="shared" si="76"/>
        <v/>
      </c>
      <c r="W432" s="313" t="s">
        <v>125</v>
      </c>
      <c r="X432" s="314" t="str">
        <f t="shared" si="77"/>
        <v/>
      </c>
      <c r="Y432" s="313" t="s">
        <v>56</v>
      </c>
      <c r="Z432" s="314" t="str">
        <f>IF(SUM($E432:$N432)&gt;0,$X432*(VLOOKUP($Y432,'Lookup Tables'!$K$4:$L$7,2,FALSE)),"")</f>
        <v/>
      </c>
      <c r="AA432" s="309">
        <v>100</v>
      </c>
      <c r="AB432" s="314" t="str">
        <f t="shared" si="78"/>
        <v/>
      </c>
      <c r="AC432" s="309" t="s">
        <v>62</v>
      </c>
      <c r="AD432" s="314" t="str">
        <f t="shared" si="79"/>
        <v/>
      </c>
      <c r="AE432" s="309" t="s">
        <v>56</v>
      </c>
      <c r="AF432" s="314" t="str">
        <f t="shared" si="80"/>
        <v/>
      </c>
      <c r="AG432" s="315" t="str">
        <f t="shared" si="83"/>
        <v/>
      </c>
      <c r="AH432" s="316" t="s">
        <v>68</v>
      </c>
      <c r="AI432" s="317" t="str">
        <f t="shared" si="81"/>
        <v/>
      </c>
    </row>
    <row r="433" spans="1:35" ht="17.25" customHeight="1" x14ac:dyDescent="0.3">
      <c r="A433" s="24"/>
      <c r="B433" s="302">
        <v>421</v>
      </c>
      <c r="C433" s="303"/>
      <c r="D433" s="303"/>
      <c r="E433" s="304"/>
      <c r="F433" s="304"/>
      <c r="G433" s="304"/>
      <c r="H433" s="304"/>
      <c r="I433" s="304"/>
      <c r="J433" s="304"/>
      <c r="K433" s="304"/>
      <c r="L433" s="304"/>
      <c r="M433" s="304"/>
      <c r="N433" s="304"/>
      <c r="O433" s="305" t="str">
        <f t="shared" si="82"/>
        <v/>
      </c>
      <c r="P433" s="306" t="str">
        <f t="shared" si="72"/>
        <v/>
      </c>
      <c r="Q433" s="307">
        <f t="shared" si="73"/>
        <v>100</v>
      </c>
      <c r="R433" s="308" t="str">
        <f t="shared" si="74"/>
        <v/>
      </c>
      <c r="S433" s="309">
        <v>100</v>
      </c>
      <c r="T433" s="310" t="str">
        <f t="shared" si="75"/>
        <v/>
      </c>
      <c r="U433" s="311">
        <v>0</v>
      </c>
      <c r="V433" s="312" t="str">
        <f t="shared" si="76"/>
        <v/>
      </c>
      <c r="W433" s="313" t="s">
        <v>125</v>
      </c>
      <c r="X433" s="314" t="str">
        <f t="shared" si="77"/>
        <v/>
      </c>
      <c r="Y433" s="313" t="s">
        <v>56</v>
      </c>
      <c r="Z433" s="314" t="str">
        <f>IF(SUM($E433:$N433)&gt;0,$X433*(VLOOKUP($Y433,'Lookup Tables'!$K$4:$L$7,2,FALSE)),"")</f>
        <v/>
      </c>
      <c r="AA433" s="309">
        <v>100</v>
      </c>
      <c r="AB433" s="314" t="str">
        <f t="shared" si="78"/>
        <v/>
      </c>
      <c r="AC433" s="309" t="s">
        <v>62</v>
      </c>
      <c r="AD433" s="314" t="str">
        <f t="shared" si="79"/>
        <v/>
      </c>
      <c r="AE433" s="309" t="s">
        <v>56</v>
      </c>
      <c r="AF433" s="314" t="str">
        <f t="shared" si="80"/>
        <v/>
      </c>
      <c r="AG433" s="315" t="str">
        <f t="shared" si="83"/>
        <v/>
      </c>
      <c r="AH433" s="316" t="s">
        <v>68</v>
      </c>
      <c r="AI433" s="317" t="str">
        <f t="shared" si="81"/>
        <v/>
      </c>
    </row>
    <row r="434" spans="1:35" ht="17.25" customHeight="1" x14ac:dyDescent="0.3">
      <c r="A434" s="24"/>
      <c r="B434" s="302">
        <v>422</v>
      </c>
      <c r="C434" s="303"/>
      <c r="D434" s="303"/>
      <c r="E434" s="304"/>
      <c r="F434" s="304"/>
      <c r="G434" s="304"/>
      <c r="H434" s="304"/>
      <c r="I434" s="304"/>
      <c r="J434" s="304"/>
      <c r="K434" s="304"/>
      <c r="L434" s="304"/>
      <c r="M434" s="304"/>
      <c r="N434" s="304"/>
      <c r="O434" s="305" t="str">
        <f t="shared" si="82"/>
        <v/>
      </c>
      <c r="P434" s="306" t="str">
        <f t="shared" si="72"/>
        <v/>
      </c>
      <c r="Q434" s="307">
        <f t="shared" si="73"/>
        <v>100</v>
      </c>
      <c r="R434" s="308" t="str">
        <f t="shared" si="74"/>
        <v/>
      </c>
      <c r="S434" s="309">
        <v>100</v>
      </c>
      <c r="T434" s="310" t="str">
        <f t="shared" si="75"/>
        <v/>
      </c>
      <c r="U434" s="311">
        <v>0</v>
      </c>
      <c r="V434" s="312" t="str">
        <f t="shared" si="76"/>
        <v/>
      </c>
      <c r="W434" s="313" t="s">
        <v>125</v>
      </c>
      <c r="X434" s="314" t="str">
        <f t="shared" si="77"/>
        <v/>
      </c>
      <c r="Y434" s="313" t="s">
        <v>56</v>
      </c>
      <c r="Z434" s="314" t="str">
        <f>IF(SUM($E434:$N434)&gt;0,$X434*(VLOOKUP($Y434,'Lookup Tables'!$K$4:$L$7,2,FALSE)),"")</f>
        <v/>
      </c>
      <c r="AA434" s="309">
        <v>100</v>
      </c>
      <c r="AB434" s="314" t="str">
        <f t="shared" si="78"/>
        <v/>
      </c>
      <c r="AC434" s="309" t="s">
        <v>62</v>
      </c>
      <c r="AD434" s="314" t="str">
        <f t="shared" si="79"/>
        <v/>
      </c>
      <c r="AE434" s="309" t="s">
        <v>56</v>
      </c>
      <c r="AF434" s="314" t="str">
        <f t="shared" si="80"/>
        <v/>
      </c>
      <c r="AG434" s="315" t="str">
        <f t="shared" si="83"/>
        <v/>
      </c>
      <c r="AH434" s="316" t="s">
        <v>68</v>
      </c>
      <c r="AI434" s="317" t="str">
        <f t="shared" si="81"/>
        <v/>
      </c>
    </row>
    <row r="435" spans="1:35" ht="17.25" customHeight="1" x14ac:dyDescent="0.3">
      <c r="A435" s="24"/>
      <c r="B435" s="302">
        <v>423</v>
      </c>
      <c r="C435" s="303"/>
      <c r="D435" s="303"/>
      <c r="E435" s="304"/>
      <c r="F435" s="304"/>
      <c r="G435" s="304"/>
      <c r="H435" s="304"/>
      <c r="I435" s="304"/>
      <c r="J435" s="304"/>
      <c r="K435" s="304"/>
      <c r="L435" s="304"/>
      <c r="M435" s="304"/>
      <c r="N435" s="304"/>
      <c r="O435" s="305" t="str">
        <f t="shared" si="82"/>
        <v/>
      </c>
      <c r="P435" s="306" t="str">
        <f t="shared" si="72"/>
        <v/>
      </c>
      <c r="Q435" s="307">
        <f t="shared" si="73"/>
        <v>100</v>
      </c>
      <c r="R435" s="308" t="str">
        <f t="shared" si="74"/>
        <v/>
      </c>
      <c r="S435" s="309">
        <v>100</v>
      </c>
      <c r="T435" s="310" t="str">
        <f t="shared" si="75"/>
        <v/>
      </c>
      <c r="U435" s="311">
        <v>0</v>
      </c>
      <c r="V435" s="312" t="str">
        <f t="shared" si="76"/>
        <v/>
      </c>
      <c r="W435" s="313" t="s">
        <v>125</v>
      </c>
      <c r="X435" s="314" t="str">
        <f t="shared" si="77"/>
        <v/>
      </c>
      <c r="Y435" s="313" t="s">
        <v>56</v>
      </c>
      <c r="Z435" s="314" t="str">
        <f>IF(SUM($E435:$N435)&gt;0,$X435*(VLOOKUP($Y435,'Lookup Tables'!$K$4:$L$7,2,FALSE)),"")</f>
        <v/>
      </c>
      <c r="AA435" s="309">
        <v>100</v>
      </c>
      <c r="AB435" s="314" t="str">
        <f t="shared" si="78"/>
        <v/>
      </c>
      <c r="AC435" s="309" t="s">
        <v>62</v>
      </c>
      <c r="AD435" s="314" t="str">
        <f t="shared" si="79"/>
        <v/>
      </c>
      <c r="AE435" s="309" t="s">
        <v>56</v>
      </c>
      <c r="AF435" s="314" t="str">
        <f t="shared" si="80"/>
        <v/>
      </c>
      <c r="AG435" s="315" t="str">
        <f t="shared" si="83"/>
        <v/>
      </c>
      <c r="AH435" s="316" t="s">
        <v>68</v>
      </c>
      <c r="AI435" s="317" t="str">
        <f t="shared" si="81"/>
        <v/>
      </c>
    </row>
    <row r="436" spans="1:35" ht="17.25" customHeight="1" x14ac:dyDescent="0.3">
      <c r="A436" s="24"/>
      <c r="B436" s="302">
        <v>424</v>
      </c>
      <c r="C436" s="303"/>
      <c r="D436" s="303"/>
      <c r="E436" s="304"/>
      <c r="F436" s="304"/>
      <c r="G436" s="304"/>
      <c r="H436" s="304"/>
      <c r="I436" s="304"/>
      <c r="J436" s="304"/>
      <c r="K436" s="304"/>
      <c r="L436" s="304"/>
      <c r="M436" s="304"/>
      <c r="N436" s="304"/>
      <c r="O436" s="305" t="str">
        <f t="shared" si="82"/>
        <v/>
      </c>
      <c r="P436" s="306" t="str">
        <f t="shared" si="72"/>
        <v/>
      </c>
      <c r="Q436" s="307">
        <f t="shared" si="73"/>
        <v>100</v>
      </c>
      <c r="R436" s="308" t="str">
        <f t="shared" si="74"/>
        <v/>
      </c>
      <c r="S436" s="309">
        <v>100</v>
      </c>
      <c r="T436" s="310" t="str">
        <f t="shared" si="75"/>
        <v/>
      </c>
      <c r="U436" s="311">
        <v>0</v>
      </c>
      <c r="V436" s="312" t="str">
        <f t="shared" si="76"/>
        <v/>
      </c>
      <c r="W436" s="313" t="s">
        <v>125</v>
      </c>
      <c r="X436" s="314" t="str">
        <f t="shared" si="77"/>
        <v/>
      </c>
      <c r="Y436" s="313" t="s">
        <v>56</v>
      </c>
      <c r="Z436" s="314" t="str">
        <f>IF(SUM($E436:$N436)&gt;0,$X436*(VLOOKUP($Y436,'Lookup Tables'!$K$4:$L$7,2,FALSE)),"")</f>
        <v/>
      </c>
      <c r="AA436" s="309">
        <v>100</v>
      </c>
      <c r="AB436" s="314" t="str">
        <f t="shared" si="78"/>
        <v/>
      </c>
      <c r="AC436" s="309" t="s">
        <v>62</v>
      </c>
      <c r="AD436" s="314" t="str">
        <f t="shared" si="79"/>
        <v/>
      </c>
      <c r="AE436" s="309" t="s">
        <v>56</v>
      </c>
      <c r="AF436" s="314" t="str">
        <f t="shared" si="80"/>
        <v/>
      </c>
      <c r="AG436" s="315" t="str">
        <f t="shared" si="83"/>
        <v/>
      </c>
      <c r="AH436" s="316" t="s">
        <v>68</v>
      </c>
      <c r="AI436" s="317" t="str">
        <f t="shared" si="81"/>
        <v/>
      </c>
    </row>
    <row r="437" spans="1:35" ht="17.25" customHeight="1" x14ac:dyDescent="0.3">
      <c r="A437" s="24"/>
      <c r="B437" s="302">
        <v>425</v>
      </c>
      <c r="C437" s="303"/>
      <c r="D437" s="303"/>
      <c r="E437" s="304"/>
      <c r="F437" s="304"/>
      <c r="G437" s="304"/>
      <c r="H437" s="304"/>
      <c r="I437" s="304"/>
      <c r="J437" s="304"/>
      <c r="K437" s="304"/>
      <c r="L437" s="304"/>
      <c r="M437" s="304"/>
      <c r="N437" s="304"/>
      <c r="O437" s="305" t="str">
        <f t="shared" si="82"/>
        <v/>
      </c>
      <c r="P437" s="306" t="str">
        <f t="shared" si="72"/>
        <v/>
      </c>
      <c r="Q437" s="307">
        <f t="shared" si="73"/>
        <v>100</v>
      </c>
      <c r="R437" s="308" t="str">
        <f t="shared" si="74"/>
        <v/>
      </c>
      <c r="S437" s="309">
        <v>100</v>
      </c>
      <c r="T437" s="310" t="str">
        <f t="shared" si="75"/>
        <v/>
      </c>
      <c r="U437" s="311">
        <v>0</v>
      </c>
      <c r="V437" s="312" t="str">
        <f t="shared" si="76"/>
        <v/>
      </c>
      <c r="W437" s="313" t="s">
        <v>125</v>
      </c>
      <c r="X437" s="314" t="str">
        <f t="shared" si="77"/>
        <v/>
      </c>
      <c r="Y437" s="313" t="s">
        <v>56</v>
      </c>
      <c r="Z437" s="314" t="str">
        <f>IF(SUM($E437:$N437)&gt;0,$X437*(VLOOKUP($Y437,'Lookup Tables'!$K$4:$L$7,2,FALSE)),"")</f>
        <v/>
      </c>
      <c r="AA437" s="309">
        <v>100</v>
      </c>
      <c r="AB437" s="314" t="str">
        <f t="shared" si="78"/>
        <v/>
      </c>
      <c r="AC437" s="309" t="s">
        <v>62</v>
      </c>
      <c r="AD437" s="314" t="str">
        <f t="shared" si="79"/>
        <v/>
      </c>
      <c r="AE437" s="309" t="s">
        <v>56</v>
      </c>
      <c r="AF437" s="314" t="str">
        <f t="shared" si="80"/>
        <v/>
      </c>
      <c r="AG437" s="315" t="str">
        <f t="shared" si="83"/>
        <v/>
      </c>
      <c r="AH437" s="316" t="s">
        <v>68</v>
      </c>
      <c r="AI437" s="317" t="str">
        <f t="shared" si="81"/>
        <v/>
      </c>
    </row>
    <row r="438" spans="1:35" ht="17.25" customHeight="1" x14ac:dyDescent="0.3">
      <c r="A438" s="24"/>
      <c r="B438" s="302">
        <v>426</v>
      </c>
      <c r="C438" s="303"/>
      <c r="D438" s="303"/>
      <c r="E438" s="304"/>
      <c r="F438" s="304"/>
      <c r="G438" s="304"/>
      <c r="H438" s="304"/>
      <c r="I438" s="304"/>
      <c r="J438" s="304"/>
      <c r="K438" s="304"/>
      <c r="L438" s="304"/>
      <c r="M438" s="304"/>
      <c r="N438" s="304"/>
      <c r="O438" s="305" t="str">
        <f t="shared" si="82"/>
        <v/>
      </c>
      <c r="P438" s="306" t="str">
        <f t="shared" si="72"/>
        <v/>
      </c>
      <c r="Q438" s="307">
        <f t="shared" si="73"/>
        <v>100</v>
      </c>
      <c r="R438" s="308" t="str">
        <f t="shared" si="74"/>
        <v/>
      </c>
      <c r="S438" s="309">
        <v>100</v>
      </c>
      <c r="T438" s="310" t="str">
        <f t="shared" si="75"/>
        <v/>
      </c>
      <c r="U438" s="311">
        <v>0</v>
      </c>
      <c r="V438" s="312" t="str">
        <f t="shared" si="76"/>
        <v/>
      </c>
      <c r="W438" s="313" t="s">
        <v>125</v>
      </c>
      <c r="X438" s="314" t="str">
        <f t="shared" si="77"/>
        <v/>
      </c>
      <c r="Y438" s="313" t="s">
        <v>56</v>
      </c>
      <c r="Z438" s="314" t="str">
        <f>IF(SUM($E438:$N438)&gt;0,$X438*(VLOOKUP($Y438,'Lookup Tables'!$K$4:$L$7,2,FALSE)),"")</f>
        <v/>
      </c>
      <c r="AA438" s="309">
        <v>100</v>
      </c>
      <c r="AB438" s="314" t="str">
        <f t="shared" si="78"/>
        <v/>
      </c>
      <c r="AC438" s="309" t="s">
        <v>62</v>
      </c>
      <c r="AD438" s="314" t="str">
        <f t="shared" si="79"/>
        <v/>
      </c>
      <c r="AE438" s="309" t="s">
        <v>56</v>
      </c>
      <c r="AF438" s="314" t="str">
        <f t="shared" si="80"/>
        <v/>
      </c>
      <c r="AG438" s="315" t="str">
        <f t="shared" si="83"/>
        <v/>
      </c>
      <c r="AH438" s="316" t="s">
        <v>68</v>
      </c>
      <c r="AI438" s="317" t="str">
        <f t="shared" si="81"/>
        <v/>
      </c>
    </row>
    <row r="439" spans="1:35" ht="17.25" customHeight="1" x14ac:dyDescent="0.3">
      <c r="A439" s="24"/>
      <c r="B439" s="302">
        <v>427</v>
      </c>
      <c r="C439" s="303"/>
      <c r="D439" s="303"/>
      <c r="E439" s="304"/>
      <c r="F439" s="304"/>
      <c r="G439" s="304"/>
      <c r="H439" s="304"/>
      <c r="I439" s="304"/>
      <c r="J439" s="304"/>
      <c r="K439" s="304"/>
      <c r="L439" s="304"/>
      <c r="M439" s="304"/>
      <c r="N439" s="304"/>
      <c r="O439" s="305" t="str">
        <f t="shared" si="82"/>
        <v/>
      </c>
      <c r="P439" s="306" t="str">
        <f t="shared" si="72"/>
        <v/>
      </c>
      <c r="Q439" s="307">
        <f t="shared" si="73"/>
        <v>100</v>
      </c>
      <c r="R439" s="308" t="str">
        <f t="shared" si="74"/>
        <v/>
      </c>
      <c r="S439" s="309">
        <v>100</v>
      </c>
      <c r="T439" s="310" t="str">
        <f t="shared" si="75"/>
        <v/>
      </c>
      <c r="U439" s="311">
        <v>0</v>
      </c>
      <c r="V439" s="312" t="str">
        <f t="shared" si="76"/>
        <v/>
      </c>
      <c r="W439" s="313" t="s">
        <v>125</v>
      </c>
      <c r="X439" s="314" t="str">
        <f t="shared" si="77"/>
        <v/>
      </c>
      <c r="Y439" s="313" t="s">
        <v>56</v>
      </c>
      <c r="Z439" s="314" t="str">
        <f>IF(SUM($E439:$N439)&gt;0,$X439*(VLOOKUP($Y439,'Lookup Tables'!$K$4:$L$7,2,FALSE)),"")</f>
        <v/>
      </c>
      <c r="AA439" s="309">
        <v>100</v>
      </c>
      <c r="AB439" s="314" t="str">
        <f t="shared" si="78"/>
        <v/>
      </c>
      <c r="AC439" s="309" t="s">
        <v>62</v>
      </c>
      <c r="AD439" s="314" t="str">
        <f t="shared" si="79"/>
        <v/>
      </c>
      <c r="AE439" s="309" t="s">
        <v>56</v>
      </c>
      <c r="AF439" s="314" t="str">
        <f t="shared" si="80"/>
        <v/>
      </c>
      <c r="AG439" s="315" t="str">
        <f t="shared" si="83"/>
        <v/>
      </c>
      <c r="AH439" s="316" t="s">
        <v>68</v>
      </c>
      <c r="AI439" s="317" t="str">
        <f t="shared" si="81"/>
        <v/>
      </c>
    </row>
    <row r="440" spans="1:35" ht="17.25" customHeight="1" x14ac:dyDescent="0.3">
      <c r="A440" s="24"/>
      <c r="B440" s="302">
        <v>428</v>
      </c>
      <c r="C440" s="303"/>
      <c r="D440" s="303"/>
      <c r="E440" s="304"/>
      <c r="F440" s="304"/>
      <c r="G440" s="304"/>
      <c r="H440" s="304"/>
      <c r="I440" s="304"/>
      <c r="J440" s="304"/>
      <c r="K440" s="304"/>
      <c r="L440" s="304"/>
      <c r="M440" s="304"/>
      <c r="N440" s="304"/>
      <c r="O440" s="305" t="str">
        <f t="shared" si="82"/>
        <v/>
      </c>
      <c r="P440" s="306" t="str">
        <f t="shared" si="72"/>
        <v/>
      </c>
      <c r="Q440" s="307">
        <f t="shared" si="73"/>
        <v>100</v>
      </c>
      <c r="R440" s="308" t="str">
        <f t="shared" si="74"/>
        <v/>
      </c>
      <c r="S440" s="309">
        <v>100</v>
      </c>
      <c r="T440" s="310" t="str">
        <f t="shared" si="75"/>
        <v/>
      </c>
      <c r="U440" s="311">
        <v>0</v>
      </c>
      <c r="V440" s="312" t="str">
        <f t="shared" si="76"/>
        <v/>
      </c>
      <c r="W440" s="313" t="s">
        <v>125</v>
      </c>
      <c r="X440" s="314" t="str">
        <f t="shared" si="77"/>
        <v/>
      </c>
      <c r="Y440" s="313" t="s">
        <v>56</v>
      </c>
      <c r="Z440" s="314" t="str">
        <f>IF(SUM($E440:$N440)&gt;0,$X440*(VLOOKUP($Y440,'Lookup Tables'!$K$4:$L$7,2,FALSE)),"")</f>
        <v/>
      </c>
      <c r="AA440" s="309">
        <v>100</v>
      </c>
      <c r="AB440" s="314" t="str">
        <f t="shared" si="78"/>
        <v/>
      </c>
      <c r="AC440" s="309" t="s">
        <v>62</v>
      </c>
      <c r="AD440" s="314" t="str">
        <f t="shared" si="79"/>
        <v/>
      </c>
      <c r="AE440" s="309" t="s">
        <v>56</v>
      </c>
      <c r="AF440" s="314" t="str">
        <f t="shared" si="80"/>
        <v/>
      </c>
      <c r="AG440" s="315" t="str">
        <f t="shared" si="83"/>
        <v/>
      </c>
      <c r="AH440" s="316" t="s">
        <v>68</v>
      </c>
      <c r="AI440" s="317" t="str">
        <f t="shared" si="81"/>
        <v/>
      </c>
    </row>
    <row r="441" spans="1:35" ht="17.25" customHeight="1" x14ac:dyDescent="0.3">
      <c r="A441" s="24"/>
      <c r="B441" s="302">
        <v>429</v>
      </c>
      <c r="C441" s="303"/>
      <c r="D441" s="303"/>
      <c r="E441" s="304"/>
      <c r="F441" s="304"/>
      <c r="G441" s="304"/>
      <c r="H441" s="304"/>
      <c r="I441" s="304"/>
      <c r="J441" s="304"/>
      <c r="K441" s="304"/>
      <c r="L441" s="304"/>
      <c r="M441" s="304"/>
      <c r="N441" s="304"/>
      <c r="O441" s="305" t="str">
        <f t="shared" si="82"/>
        <v/>
      </c>
      <c r="P441" s="306" t="str">
        <f t="shared" si="72"/>
        <v/>
      </c>
      <c r="Q441" s="307">
        <f t="shared" si="73"/>
        <v>100</v>
      </c>
      <c r="R441" s="308" t="str">
        <f t="shared" si="74"/>
        <v/>
      </c>
      <c r="S441" s="309">
        <v>100</v>
      </c>
      <c r="T441" s="310" t="str">
        <f t="shared" si="75"/>
        <v/>
      </c>
      <c r="U441" s="311">
        <v>0</v>
      </c>
      <c r="V441" s="312" t="str">
        <f t="shared" si="76"/>
        <v/>
      </c>
      <c r="W441" s="313" t="s">
        <v>125</v>
      </c>
      <c r="X441" s="314" t="str">
        <f t="shared" si="77"/>
        <v/>
      </c>
      <c r="Y441" s="313" t="s">
        <v>56</v>
      </c>
      <c r="Z441" s="314" t="str">
        <f>IF(SUM($E441:$N441)&gt;0,$X441*(VLOOKUP($Y441,'Lookup Tables'!$K$4:$L$7,2,FALSE)),"")</f>
        <v/>
      </c>
      <c r="AA441" s="309">
        <v>100</v>
      </c>
      <c r="AB441" s="314" t="str">
        <f t="shared" si="78"/>
        <v/>
      </c>
      <c r="AC441" s="309" t="s">
        <v>62</v>
      </c>
      <c r="AD441" s="314" t="str">
        <f t="shared" si="79"/>
        <v/>
      </c>
      <c r="AE441" s="309" t="s">
        <v>56</v>
      </c>
      <c r="AF441" s="314" t="str">
        <f t="shared" si="80"/>
        <v/>
      </c>
      <c r="AG441" s="315" t="str">
        <f t="shared" si="83"/>
        <v/>
      </c>
      <c r="AH441" s="316" t="s">
        <v>68</v>
      </c>
      <c r="AI441" s="317" t="str">
        <f t="shared" si="81"/>
        <v/>
      </c>
    </row>
    <row r="442" spans="1:35" ht="17.25" customHeight="1" x14ac:dyDescent="0.3">
      <c r="A442" s="24"/>
      <c r="B442" s="302">
        <v>430</v>
      </c>
      <c r="C442" s="303"/>
      <c r="D442" s="303"/>
      <c r="E442" s="304"/>
      <c r="F442" s="304"/>
      <c r="G442" s="304"/>
      <c r="H442" s="304"/>
      <c r="I442" s="304"/>
      <c r="J442" s="304"/>
      <c r="K442" s="304"/>
      <c r="L442" s="304"/>
      <c r="M442" s="304"/>
      <c r="N442" s="304"/>
      <c r="O442" s="305" t="str">
        <f t="shared" si="82"/>
        <v/>
      </c>
      <c r="P442" s="306" t="str">
        <f t="shared" si="72"/>
        <v/>
      </c>
      <c r="Q442" s="307">
        <f t="shared" si="73"/>
        <v>100</v>
      </c>
      <c r="R442" s="308" t="str">
        <f t="shared" si="74"/>
        <v/>
      </c>
      <c r="S442" s="309">
        <v>100</v>
      </c>
      <c r="T442" s="310" t="str">
        <f t="shared" si="75"/>
        <v/>
      </c>
      <c r="U442" s="311">
        <v>0</v>
      </c>
      <c r="V442" s="312" t="str">
        <f t="shared" si="76"/>
        <v/>
      </c>
      <c r="W442" s="313" t="s">
        <v>125</v>
      </c>
      <c r="X442" s="314" t="str">
        <f t="shared" si="77"/>
        <v/>
      </c>
      <c r="Y442" s="313" t="s">
        <v>56</v>
      </c>
      <c r="Z442" s="314" t="str">
        <f>IF(SUM($E442:$N442)&gt;0,$X442*(VLOOKUP($Y442,'Lookup Tables'!$K$4:$L$7,2,FALSE)),"")</f>
        <v/>
      </c>
      <c r="AA442" s="309">
        <v>100</v>
      </c>
      <c r="AB442" s="314" t="str">
        <f t="shared" si="78"/>
        <v/>
      </c>
      <c r="AC442" s="309" t="s">
        <v>62</v>
      </c>
      <c r="AD442" s="314" t="str">
        <f t="shared" si="79"/>
        <v/>
      </c>
      <c r="AE442" s="309" t="s">
        <v>56</v>
      </c>
      <c r="AF442" s="314" t="str">
        <f t="shared" si="80"/>
        <v/>
      </c>
      <c r="AG442" s="315" t="str">
        <f t="shared" si="83"/>
        <v/>
      </c>
      <c r="AH442" s="316" t="s">
        <v>68</v>
      </c>
      <c r="AI442" s="317" t="str">
        <f t="shared" si="81"/>
        <v/>
      </c>
    </row>
    <row r="443" spans="1:35" ht="17.25" customHeight="1" x14ac:dyDescent="0.3">
      <c r="A443" s="24"/>
      <c r="B443" s="302">
        <v>431</v>
      </c>
      <c r="C443" s="303"/>
      <c r="D443" s="303"/>
      <c r="E443" s="304"/>
      <c r="F443" s="304"/>
      <c r="G443" s="304"/>
      <c r="H443" s="304"/>
      <c r="I443" s="304"/>
      <c r="J443" s="304"/>
      <c r="K443" s="304"/>
      <c r="L443" s="304"/>
      <c r="M443" s="304"/>
      <c r="N443" s="304"/>
      <c r="O443" s="305" t="str">
        <f t="shared" si="82"/>
        <v/>
      </c>
      <c r="P443" s="306" t="str">
        <f t="shared" si="72"/>
        <v/>
      </c>
      <c r="Q443" s="307">
        <f t="shared" si="73"/>
        <v>100</v>
      </c>
      <c r="R443" s="308" t="str">
        <f t="shared" si="74"/>
        <v/>
      </c>
      <c r="S443" s="309">
        <v>100</v>
      </c>
      <c r="T443" s="310" t="str">
        <f t="shared" si="75"/>
        <v/>
      </c>
      <c r="U443" s="311">
        <v>0</v>
      </c>
      <c r="V443" s="312" t="str">
        <f t="shared" si="76"/>
        <v/>
      </c>
      <c r="W443" s="313" t="s">
        <v>125</v>
      </c>
      <c r="X443" s="314" t="str">
        <f t="shared" si="77"/>
        <v/>
      </c>
      <c r="Y443" s="313" t="s">
        <v>56</v>
      </c>
      <c r="Z443" s="314" t="str">
        <f>IF(SUM($E443:$N443)&gt;0,$X443*(VLOOKUP($Y443,'Lookup Tables'!$K$4:$L$7,2,FALSE)),"")</f>
        <v/>
      </c>
      <c r="AA443" s="309">
        <v>100</v>
      </c>
      <c r="AB443" s="314" t="str">
        <f t="shared" si="78"/>
        <v/>
      </c>
      <c r="AC443" s="309" t="s">
        <v>62</v>
      </c>
      <c r="AD443" s="314" t="str">
        <f t="shared" si="79"/>
        <v/>
      </c>
      <c r="AE443" s="309" t="s">
        <v>56</v>
      </c>
      <c r="AF443" s="314" t="str">
        <f t="shared" si="80"/>
        <v/>
      </c>
      <c r="AG443" s="315" t="str">
        <f t="shared" si="83"/>
        <v/>
      </c>
      <c r="AH443" s="316" t="s">
        <v>68</v>
      </c>
      <c r="AI443" s="317" t="str">
        <f t="shared" si="81"/>
        <v/>
      </c>
    </row>
    <row r="444" spans="1:35" ht="17.25" customHeight="1" x14ac:dyDescent="0.3">
      <c r="A444" s="24"/>
      <c r="B444" s="302">
        <v>432</v>
      </c>
      <c r="C444" s="303"/>
      <c r="D444" s="303"/>
      <c r="E444" s="304"/>
      <c r="F444" s="304"/>
      <c r="G444" s="304"/>
      <c r="H444" s="304"/>
      <c r="I444" s="304"/>
      <c r="J444" s="304"/>
      <c r="K444" s="304"/>
      <c r="L444" s="304"/>
      <c r="M444" s="304"/>
      <c r="N444" s="304"/>
      <c r="O444" s="305" t="str">
        <f t="shared" si="82"/>
        <v/>
      </c>
      <c r="P444" s="306" t="str">
        <f t="shared" si="72"/>
        <v/>
      </c>
      <c r="Q444" s="307">
        <f t="shared" si="73"/>
        <v>100</v>
      </c>
      <c r="R444" s="308" t="str">
        <f t="shared" si="74"/>
        <v/>
      </c>
      <c r="S444" s="309">
        <v>100</v>
      </c>
      <c r="T444" s="310" t="str">
        <f t="shared" si="75"/>
        <v/>
      </c>
      <c r="U444" s="311">
        <v>0</v>
      </c>
      <c r="V444" s="312" t="str">
        <f t="shared" si="76"/>
        <v/>
      </c>
      <c r="W444" s="313" t="s">
        <v>125</v>
      </c>
      <c r="X444" s="314" t="str">
        <f t="shared" si="77"/>
        <v/>
      </c>
      <c r="Y444" s="313" t="s">
        <v>56</v>
      </c>
      <c r="Z444" s="314" t="str">
        <f>IF(SUM($E444:$N444)&gt;0,$X444*(VLOOKUP($Y444,'Lookup Tables'!$K$4:$L$7,2,FALSE)),"")</f>
        <v/>
      </c>
      <c r="AA444" s="309">
        <v>100</v>
      </c>
      <c r="AB444" s="314" t="str">
        <f t="shared" si="78"/>
        <v/>
      </c>
      <c r="AC444" s="309" t="s">
        <v>62</v>
      </c>
      <c r="AD444" s="314" t="str">
        <f t="shared" si="79"/>
        <v/>
      </c>
      <c r="AE444" s="309" t="s">
        <v>56</v>
      </c>
      <c r="AF444" s="314" t="str">
        <f t="shared" si="80"/>
        <v/>
      </c>
      <c r="AG444" s="315" t="str">
        <f t="shared" si="83"/>
        <v/>
      </c>
      <c r="AH444" s="316" t="s">
        <v>68</v>
      </c>
      <c r="AI444" s="317" t="str">
        <f t="shared" si="81"/>
        <v/>
      </c>
    </row>
    <row r="445" spans="1:35" ht="17.25" customHeight="1" x14ac:dyDescent="0.3">
      <c r="A445" s="24"/>
      <c r="B445" s="302">
        <v>433</v>
      </c>
      <c r="C445" s="303"/>
      <c r="D445" s="303"/>
      <c r="E445" s="304"/>
      <c r="F445" s="304"/>
      <c r="G445" s="304"/>
      <c r="H445" s="304"/>
      <c r="I445" s="304"/>
      <c r="J445" s="304"/>
      <c r="K445" s="304"/>
      <c r="L445" s="304"/>
      <c r="M445" s="304"/>
      <c r="N445" s="304"/>
      <c r="O445" s="305" t="str">
        <f t="shared" si="82"/>
        <v/>
      </c>
      <c r="P445" s="306" t="str">
        <f t="shared" si="72"/>
        <v/>
      </c>
      <c r="Q445" s="307">
        <f t="shared" si="73"/>
        <v>100</v>
      </c>
      <c r="R445" s="308" t="str">
        <f t="shared" si="74"/>
        <v/>
      </c>
      <c r="S445" s="309">
        <v>100</v>
      </c>
      <c r="T445" s="310" t="str">
        <f t="shared" si="75"/>
        <v/>
      </c>
      <c r="U445" s="311">
        <v>0</v>
      </c>
      <c r="V445" s="312" t="str">
        <f t="shared" si="76"/>
        <v/>
      </c>
      <c r="W445" s="313" t="s">
        <v>125</v>
      </c>
      <c r="X445" s="314" t="str">
        <f t="shared" si="77"/>
        <v/>
      </c>
      <c r="Y445" s="313" t="s">
        <v>56</v>
      </c>
      <c r="Z445" s="314" t="str">
        <f>IF(SUM($E445:$N445)&gt;0,$X445*(VLOOKUP($Y445,'Lookup Tables'!$K$4:$L$7,2,FALSE)),"")</f>
        <v/>
      </c>
      <c r="AA445" s="309">
        <v>100</v>
      </c>
      <c r="AB445" s="314" t="str">
        <f t="shared" si="78"/>
        <v/>
      </c>
      <c r="AC445" s="309" t="s">
        <v>62</v>
      </c>
      <c r="AD445" s="314" t="str">
        <f t="shared" si="79"/>
        <v/>
      </c>
      <c r="AE445" s="309" t="s">
        <v>56</v>
      </c>
      <c r="AF445" s="314" t="str">
        <f t="shared" si="80"/>
        <v/>
      </c>
      <c r="AG445" s="315" t="str">
        <f t="shared" si="83"/>
        <v/>
      </c>
      <c r="AH445" s="316" t="s">
        <v>68</v>
      </c>
      <c r="AI445" s="317" t="str">
        <f t="shared" si="81"/>
        <v/>
      </c>
    </row>
    <row r="446" spans="1:35" ht="17.25" customHeight="1" x14ac:dyDescent="0.3">
      <c r="A446" s="24"/>
      <c r="B446" s="302">
        <v>434</v>
      </c>
      <c r="C446" s="303"/>
      <c r="D446" s="303"/>
      <c r="E446" s="304"/>
      <c r="F446" s="304"/>
      <c r="G446" s="304"/>
      <c r="H446" s="304"/>
      <c r="I446" s="304"/>
      <c r="J446" s="304"/>
      <c r="K446" s="304"/>
      <c r="L446" s="304"/>
      <c r="M446" s="304"/>
      <c r="N446" s="304"/>
      <c r="O446" s="305" t="str">
        <f t="shared" si="82"/>
        <v/>
      </c>
      <c r="P446" s="306" t="str">
        <f t="shared" si="72"/>
        <v/>
      </c>
      <c r="Q446" s="307">
        <f t="shared" si="73"/>
        <v>100</v>
      </c>
      <c r="R446" s="308" t="str">
        <f t="shared" si="74"/>
        <v/>
      </c>
      <c r="S446" s="309">
        <v>100</v>
      </c>
      <c r="T446" s="310" t="str">
        <f t="shared" si="75"/>
        <v/>
      </c>
      <c r="U446" s="311">
        <v>0</v>
      </c>
      <c r="V446" s="312" t="str">
        <f t="shared" si="76"/>
        <v/>
      </c>
      <c r="W446" s="313" t="s">
        <v>125</v>
      </c>
      <c r="X446" s="314" t="str">
        <f t="shared" si="77"/>
        <v/>
      </c>
      <c r="Y446" s="313" t="s">
        <v>56</v>
      </c>
      <c r="Z446" s="314" t="str">
        <f>IF(SUM($E446:$N446)&gt;0,$X446*(VLOOKUP($Y446,'Lookup Tables'!$K$4:$L$7,2,FALSE)),"")</f>
        <v/>
      </c>
      <c r="AA446" s="309">
        <v>100</v>
      </c>
      <c r="AB446" s="314" t="str">
        <f t="shared" si="78"/>
        <v/>
      </c>
      <c r="AC446" s="309" t="s">
        <v>62</v>
      </c>
      <c r="AD446" s="314" t="str">
        <f t="shared" si="79"/>
        <v/>
      </c>
      <c r="AE446" s="309" t="s">
        <v>56</v>
      </c>
      <c r="AF446" s="314" t="str">
        <f t="shared" si="80"/>
        <v/>
      </c>
      <c r="AG446" s="315" t="str">
        <f t="shared" si="83"/>
        <v/>
      </c>
      <c r="AH446" s="316" t="s">
        <v>68</v>
      </c>
      <c r="AI446" s="317" t="str">
        <f t="shared" si="81"/>
        <v/>
      </c>
    </row>
    <row r="447" spans="1:35" ht="17.25" customHeight="1" x14ac:dyDescent="0.3">
      <c r="A447" s="24"/>
      <c r="B447" s="302">
        <v>435</v>
      </c>
      <c r="C447" s="303"/>
      <c r="D447" s="303"/>
      <c r="E447" s="304"/>
      <c r="F447" s="304"/>
      <c r="G447" s="304"/>
      <c r="H447" s="304"/>
      <c r="I447" s="304"/>
      <c r="J447" s="304"/>
      <c r="K447" s="304"/>
      <c r="L447" s="304"/>
      <c r="M447" s="304"/>
      <c r="N447" s="304"/>
      <c r="O447" s="305" t="str">
        <f t="shared" si="82"/>
        <v/>
      </c>
      <c r="P447" s="306" t="str">
        <f t="shared" si="72"/>
        <v/>
      </c>
      <c r="Q447" s="307">
        <f t="shared" si="73"/>
        <v>100</v>
      </c>
      <c r="R447" s="308" t="str">
        <f t="shared" si="74"/>
        <v/>
      </c>
      <c r="S447" s="309">
        <v>100</v>
      </c>
      <c r="T447" s="310" t="str">
        <f t="shared" si="75"/>
        <v/>
      </c>
      <c r="U447" s="311">
        <v>0</v>
      </c>
      <c r="V447" s="312" t="str">
        <f t="shared" si="76"/>
        <v/>
      </c>
      <c r="W447" s="313" t="s">
        <v>125</v>
      </c>
      <c r="X447" s="314" t="str">
        <f t="shared" si="77"/>
        <v/>
      </c>
      <c r="Y447" s="313" t="s">
        <v>56</v>
      </c>
      <c r="Z447" s="314" t="str">
        <f>IF(SUM($E447:$N447)&gt;0,$X447*(VLOOKUP($Y447,'Lookup Tables'!$K$4:$L$7,2,FALSE)),"")</f>
        <v/>
      </c>
      <c r="AA447" s="309">
        <v>100</v>
      </c>
      <c r="AB447" s="314" t="str">
        <f t="shared" si="78"/>
        <v/>
      </c>
      <c r="AC447" s="309" t="s">
        <v>62</v>
      </c>
      <c r="AD447" s="314" t="str">
        <f t="shared" si="79"/>
        <v/>
      </c>
      <c r="AE447" s="309" t="s">
        <v>56</v>
      </c>
      <c r="AF447" s="314" t="str">
        <f t="shared" si="80"/>
        <v/>
      </c>
      <c r="AG447" s="315" t="str">
        <f t="shared" si="83"/>
        <v/>
      </c>
      <c r="AH447" s="316" t="s">
        <v>68</v>
      </c>
      <c r="AI447" s="317" t="str">
        <f t="shared" si="81"/>
        <v/>
      </c>
    </row>
    <row r="448" spans="1:35" ht="17.25" customHeight="1" x14ac:dyDescent="0.3">
      <c r="A448" s="24"/>
      <c r="B448" s="302">
        <v>436</v>
      </c>
      <c r="C448" s="303"/>
      <c r="D448" s="303"/>
      <c r="E448" s="304"/>
      <c r="F448" s="304"/>
      <c r="G448" s="304"/>
      <c r="H448" s="304"/>
      <c r="I448" s="304"/>
      <c r="J448" s="304"/>
      <c r="K448" s="304"/>
      <c r="L448" s="304"/>
      <c r="M448" s="304"/>
      <c r="N448" s="304"/>
      <c r="O448" s="305" t="str">
        <f t="shared" si="82"/>
        <v/>
      </c>
      <c r="P448" s="306" t="str">
        <f t="shared" si="72"/>
        <v/>
      </c>
      <c r="Q448" s="307">
        <f t="shared" si="73"/>
        <v>100</v>
      </c>
      <c r="R448" s="308" t="str">
        <f t="shared" si="74"/>
        <v/>
      </c>
      <c r="S448" s="309">
        <v>100</v>
      </c>
      <c r="T448" s="310" t="str">
        <f t="shared" si="75"/>
        <v/>
      </c>
      <c r="U448" s="311">
        <v>0</v>
      </c>
      <c r="V448" s="312" t="str">
        <f t="shared" si="76"/>
        <v/>
      </c>
      <c r="W448" s="313" t="s">
        <v>125</v>
      </c>
      <c r="X448" s="314" t="str">
        <f t="shared" si="77"/>
        <v/>
      </c>
      <c r="Y448" s="313" t="s">
        <v>56</v>
      </c>
      <c r="Z448" s="314" t="str">
        <f>IF(SUM($E448:$N448)&gt;0,$X448*(VLOOKUP($Y448,'Lookup Tables'!$K$4:$L$7,2,FALSE)),"")</f>
        <v/>
      </c>
      <c r="AA448" s="309">
        <v>100</v>
      </c>
      <c r="AB448" s="314" t="str">
        <f t="shared" si="78"/>
        <v/>
      </c>
      <c r="AC448" s="309" t="s">
        <v>62</v>
      </c>
      <c r="AD448" s="314" t="str">
        <f t="shared" si="79"/>
        <v/>
      </c>
      <c r="AE448" s="309" t="s">
        <v>56</v>
      </c>
      <c r="AF448" s="314" t="str">
        <f t="shared" si="80"/>
        <v/>
      </c>
      <c r="AG448" s="315" t="str">
        <f t="shared" si="83"/>
        <v/>
      </c>
      <c r="AH448" s="316" t="s">
        <v>68</v>
      </c>
      <c r="AI448" s="317" t="str">
        <f t="shared" si="81"/>
        <v/>
      </c>
    </row>
    <row r="449" spans="1:35" ht="17.25" customHeight="1" x14ac:dyDescent="0.3">
      <c r="A449" s="24"/>
      <c r="B449" s="302">
        <v>437</v>
      </c>
      <c r="C449" s="303"/>
      <c r="D449" s="303"/>
      <c r="E449" s="304"/>
      <c r="F449" s="304"/>
      <c r="G449" s="304"/>
      <c r="H449" s="304"/>
      <c r="I449" s="304"/>
      <c r="J449" s="304"/>
      <c r="K449" s="304"/>
      <c r="L449" s="304"/>
      <c r="M449" s="304"/>
      <c r="N449" s="304"/>
      <c r="O449" s="305" t="str">
        <f t="shared" si="82"/>
        <v/>
      </c>
      <c r="P449" s="306" t="str">
        <f t="shared" si="72"/>
        <v/>
      </c>
      <c r="Q449" s="307">
        <f t="shared" si="73"/>
        <v>100</v>
      </c>
      <c r="R449" s="308" t="str">
        <f t="shared" si="74"/>
        <v/>
      </c>
      <c r="S449" s="309">
        <v>100</v>
      </c>
      <c r="T449" s="310" t="str">
        <f t="shared" si="75"/>
        <v/>
      </c>
      <c r="U449" s="311">
        <v>0</v>
      </c>
      <c r="V449" s="312" t="str">
        <f t="shared" si="76"/>
        <v/>
      </c>
      <c r="W449" s="313" t="s">
        <v>125</v>
      </c>
      <c r="X449" s="314" t="str">
        <f t="shared" si="77"/>
        <v/>
      </c>
      <c r="Y449" s="313" t="s">
        <v>56</v>
      </c>
      <c r="Z449" s="314" t="str">
        <f>IF(SUM($E449:$N449)&gt;0,$X449*(VLOOKUP($Y449,'Lookup Tables'!$K$4:$L$7,2,FALSE)),"")</f>
        <v/>
      </c>
      <c r="AA449" s="309">
        <v>100</v>
      </c>
      <c r="AB449" s="314" t="str">
        <f t="shared" si="78"/>
        <v/>
      </c>
      <c r="AC449" s="309" t="s">
        <v>62</v>
      </c>
      <c r="AD449" s="314" t="str">
        <f t="shared" si="79"/>
        <v/>
      </c>
      <c r="AE449" s="309" t="s">
        <v>56</v>
      </c>
      <c r="AF449" s="314" t="str">
        <f t="shared" si="80"/>
        <v/>
      </c>
      <c r="AG449" s="315" t="str">
        <f t="shared" si="83"/>
        <v/>
      </c>
      <c r="AH449" s="316" t="s">
        <v>68</v>
      </c>
      <c r="AI449" s="317" t="str">
        <f t="shared" si="81"/>
        <v/>
      </c>
    </row>
    <row r="450" spans="1:35" ht="17.25" customHeight="1" x14ac:dyDescent="0.3">
      <c r="A450" s="24"/>
      <c r="B450" s="302">
        <v>438</v>
      </c>
      <c r="C450" s="303"/>
      <c r="D450" s="303"/>
      <c r="E450" s="304"/>
      <c r="F450" s="304"/>
      <c r="G450" s="304"/>
      <c r="H450" s="304"/>
      <c r="I450" s="304"/>
      <c r="J450" s="304"/>
      <c r="K450" s="304"/>
      <c r="L450" s="304"/>
      <c r="M450" s="304"/>
      <c r="N450" s="304"/>
      <c r="O450" s="305" t="str">
        <f t="shared" si="82"/>
        <v/>
      </c>
      <c r="P450" s="306" t="str">
        <f t="shared" si="72"/>
        <v/>
      </c>
      <c r="Q450" s="307">
        <f t="shared" si="73"/>
        <v>100</v>
      </c>
      <c r="R450" s="308" t="str">
        <f t="shared" si="74"/>
        <v/>
      </c>
      <c r="S450" s="309">
        <v>100</v>
      </c>
      <c r="T450" s="310" t="str">
        <f t="shared" si="75"/>
        <v/>
      </c>
      <c r="U450" s="311">
        <v>0</v>
      </c>
      <c r="V450" s="312" t="str">
        <f t="shared" si="76"/>
        <v/>
      </c>
      <c r="W450" s="313" t="s">
        <v>125</v>
      </c>
      <c r="X450" s="314" t="str">
        <f t="shared" si="77"/>
        <v/>
      </c>
      <c r="Y450" s="313" t="s">
        <v>56</v>
      </c>
      <c r="Z450" s="314" t="str">
        <f>IF(SUM($E450:$N450)&gt;0,$X450*(VLOOKUP($Y450,'Lookup Tables'!$K$4:$L$7,2,FALSE)),"")</f>
        <v/>
      </c>
      <c r="AA450" s="309">
        <v>100</v>
      </c>
      <c r="AB450" s="314" t="str">
        <f t="shared" si="78"/>
        <v/>
      </c>
      <c r="AC450" s="309" t="s">
        <v>62</v>
      </c>
      <c r="AD450" s="314" t="str">
        <f t="shared" si="79"/>
        <v/>
      </c>
      <c r="AE450" s="309" t="s">
        <v>56</v>
      </c>
      <c r="AF450" s="314" t="str">
        <f t="shared" si="80"/>
        <v/>
      </c>
      <c r="AG450" s="315" t="str">
        <f t="shared" si="83"/>
        <v/>
      </c>
      <c r="AH450" s="316" t="s">
        <v>68</v>
      </c>
      <c r="AI450" s="317" t="str">
        <f t="shared" si="81"/>
        <v/>
      </c>
    </row>
    <row r="451" spans="1:35" ht="17.25" customHeight="1" x14ac:dyDescent="0.3">
      <c r="A451" s="24"/>
      <c r="B451" s="302">
        <v>439</v>
      </c>
      <c r="C451" s="303"/>
      <c r="D451" s="303"/>
      <c r="E451" s="304"/>
      <c r="F451" s="304"/>
      <c r="G451" s="304"/>
      <c r="H451" s="304"/>
      <c r="I451" s="304"/>
      <c r="J451" s="304"/>
      <c r="K451" s="304"/>
      <c r="L451" s="304"/>
      <c r="M451" s="304"/>
      <c r="N451" s="304"/>
      <c r="O451" s="305" t="str">
        <f t="shared" si="82"/>
        <v/>
      </c>
      <c r="P451" s="306" t="str">
        <f t="shared" si="72"/>
        <v/>
      </c>
      <c r="Q451" s="307">
        <f t="shared" si="73"/>
        <v>100</v>
      </c>
      <c r="R451" s="308" t="str">
        <f t="shared" si="74"/>
        <v/>
      </c>
      <c r="S451" s="309">
        <v>100</v>
      </c>
      <c r="T451" s="310" t="str">
        <f t="shared" si="75"/>
        <v/>
      </c>
      <c r="U451" s="311">
        <v>0</v>
      </c>
      <c r="V451" s="312" t="str">
        <f t="shared" si="76"/>
        <v/>
      </c>
      <c r="W451" s="313" t="s">
        <v>125</v>
      </c>
      <c r="X451" s="314" t="str">
        <f t="shared" si="77"/>
        <v/>
      </c>
      <c r="Y451" s="313" t="s">
        <v>56</v>
      </c>
      <c r="Z451" s="314" t="str">
        <f>IF(SUM($E451:$N451)&gt;0,$X451*(VLOOKUP($Y451,'Lookup Tables'!$K$4:$L$7,2,FALSE)),"")</f>
        <v/>
      </c>
      <c r="AA451" s="309">
        <v>100</v>
      </c>
      <c r="AB451" s="314" t="str">
        <f t="shared" si="78"/>
        <v/>
      </c>
      <c r="AC451" s="309" t="s">
        <v>62</v>
      </c>
      <c r="AD451" s="314" t="str">
        <f t="shared" si="79"/>
        <v/>
      </c>
      <c r="AE451" s="309" t="s">
        <v>56</v>
      </c>
      <c r="AF451" s="314" t="str">
        <f t="shared" si="80"/>
        <v/>
      </c>
      <c r="AG451" s="315" t="str">
        <f t="shared" si="83"/>
        <v/>
      </c>
      <c r="AH451" s="316" t="s">
        <v>68</v>
      </c>
      <c r="AI451" s="317" t="str">
        <f t="shared" si="81"/>
        <v/>
      </c>
    </row>
    <row r="452" spans="1:35" ht="17.25" customHeight="1" x14ac:dyDescent="0.3">
      <c r="A452" s="24"/>
      <c r="B452" s="302">
        <v>440</v>
      </c>
      <c r="C452" s="303"/>
      <c r="D452" s="303"/>
      <c r="E452" s="304"/>
      <c r="F452" s="304"/>
      <c r="G452" s="304"/>
      <c r="H452" s="304"/>
      <c r="I452" s="304"/>
      <c r="J452" s="304"/>
      <c r="K452" s="304"/>
      <c r="L452" s="304"/>
      <c r="M452" s="304"/>
      <c r="N452" s="304"/>
      <c r="O452" s="305" t="str">
        <f t="shared" si="82"/>
        <v/>
      </c>
      <c r="P452" s="306" t="str">
        <f t="shared" si="72"/>
        <v/>
      </c>
      <c r="Q452" s="307">
        <f t="shared" si="73"/>
        <v>100</v>
      </c>
      <c r="R452" s="308" t="str">
        <f t="shared" si="74"/>
        <v/>
      </c>
      <c r="S452" s="309">
        <v>100</v>
      </c>
      <c r="T452" s="310" t="str">
        <f t="shared" si="75"/>
        <v/>
      </c>
      <c r="U452" s="311">
        <v>0</v>
      </c>
      <c r="V452" s="312" t="str">
        <f t="shared" si="76"/>
        <v/>
      </c>
      <c r="W452" s="313" t="s">
        <v>125</v>
      </c>
      <c r="X452" s="314" t="str">
        <f t="shared" si="77"/>
        <v/>
      </c>
      <c r="Y452" s="313" t="s">
        <v>56</v>
      </c>
      <c r="Z452" s="314" t="str">
        <f>IF(SUM($E452:$N452)&gt;0,$X452*(VLOOKUP($Y452,'Lookup Tables'!$K$4:$L$7,2,FALSE)),"")</f>
        <v/>
      </c>
      <c r="AA452" s="309">
        <v>100</v>
      </c>
      <c r="AB452" s="314" t="str">
        <f t="shared" si="78"/>
        <v/>
      </c>
      <c r="AC452" s="309" t="s">
        <v>62</v>
      </c>
      <c r="AD452" s="314" t="str">
        <f t="shared" si="79"/>
        <v/>
      </c>
      <c r="AE452" s="309" t="s">
        <v>56</v>
      </c>
      <c r="AF452" s="314" t="str">
        <f t="shared" si="80"/>
        <v/>
      </c>
      <c r="AG452" s="315" t="str">
        <f t="shared" si="83"/>
        <v/>
      </c>
      <c r="AH452" s="316" t="s">
        <v>68</v>
      </c>
      <c r="AI452" s="317" t="str">
        <f t="shared" si="81"/>
        <v/>
      </c>
    </row>
    <row r="453" spans="1:35" ht="17.25" customHeight="1" x14ac:dyDescent="0.3">
      <c r="A453" s="24"/>
      <c r="B453" s="302">
        <v>441</v>
      </c>
      <c r="C453" s="303"/>
      <c r="D453" s="303"/>
      <c r="E453" s="304"/>
      <c r="F453" s="304"/>
      <c r="G453" s="304"/>
      <c r="H453" s="304"/>
      <c r="I453" s="304"/>
      <c r="J453" s="304"/>
      <c r="K453" s="304"/>
      <c r="L453" s="304"/>
      <c r="M453" s="304"/>
      <c r="N453" s="304"/>
      <c r="O453" s="305" t="str">
        <f t="shared" si="82"/>
        <v/>
      </c>
      <c r="P453" s="306" t="str">
        <f t="shared" si="72"/>
        <v/>
      </c>
      <c r="Q453" s="307">
        <f t="shared" si="73"/>
        <v>100</v>
      </c>
      <c r="R453" s="308" t="str">
        <f t="shared" si="74"/>
        <v/>
      </c>
      <c r="S453" s="309">
        <v>100</v>
      </c>
      <c r="T453" s="310" t="str">
        <f t="shared" si="75"/>
        <v/>
      </c>
      <c r="U453" s="311">
        <v>0</v>
      </c>
      <c r="V453" s="312" t="str">
        <f t="shared" si="76"/>
        <v/>
      </c>
      <c r="W453" s="313" t="s">
        <v>125</v>
      </c>
      <c r="X453" s="314" t="str">
        <f t="shared" si="77"/>
        <v/>
      </c>
      <c r="Y453" s="313" t="s">
        <v>56</v>
      </c>
      <c r="Z453" s="314" t="str">
        <f>IF(SUM($E453:$N453)&gt;0,$X453*(VLOOKUP($Y453,'Lookup Tables'!$K$4:$L$7,2,FALSE)),"")</f>
        <v/>
      </c>
      <c r="AA453" s="309">
        <v>100</v>
      </c>
      <c r="AB453" s="314" t="str">
        <f t="shared" si="78"/>
        <v/>
      </c>
      <c r="AC453" s="309" t="s">
        <v>62</v>
      </c>
      <c r="AD453" s="314" t="str">
        <f t="shared" si="79"/>
        <v/>
      </c>
      <c r="AE453" s="309" t="s">
        <v>56</v>
      </c>
      <c r="AF453" s="314" t="str">
        <f t="shared" si="80"/>
        <v/>
      </c>
      <c r="AG453" s="315" t="str">
        <f t="shared" si="83"/>
        <v/>
      </c>
      <c r="AH453" s="316" t="s">
        <v>68</v>
      </c>
      <c r="AI453" s="317" t="str">
        <f t="shared" si="81"/>
        <v/>
      </c>
    </row>
    <row r="454" spans="1:35" ht="17.25" customHeight="1" x14ac:dyDescent="0.3">
      <c r="A454" s="24"/>
      <c r="B454" s="302">
        <v>442</v>
      </c>
      <c r="C454" s="303"/>
      <c r="D454" s="303"/>
      <c r="E454" s="304"/>
      <c r="F454" s="304"/>
      <c r="G454" s="304"/>
      <c r="H454" s="304"/>
      <c r="I454" s="304"/>
      <c r="J454" s="304"/>
      <c r="K454" s="304"/>
      <c r="L454" s="304"/>
      <c r="M454" s="304"/>
      <c r="N454" s="304"/>
      <c r="O454" s="305" t="str">
        <f t="shared" si="82"/>
        <v/>
      </c>
      <c r="P454" s="306" t="str">
        <f t="shared" si="72"/>
        <v/>
      </c>
      <c r="Q454" s="307">
        <f t="shared" si="73"/>
        <v>100</v>
      </c>
      <c r="R454" s="308" t="str">
        <f t="shared" si="74"/>
        <v/>
      </c>
      <c r="S454" s="309">
        <v>100</v>
      </c>
      <c r="T454" s="310" t="str">
        <f t="shared" si="75"/>
        <v/>
      </c>
      <c r="U454" s="311">
        <v>0</v>
      </c>
      <c r="V454" s="312" t="str">
        <f t="shared" si="76"/>
        <v/>
      </c>
      <c r="W454" s="313" t="s">
        <v>125</v>
      </c>
      <c r="X454" s="314" t="str">
        <f t="shared" si="77"/>
        <v/>
      </c>
      <c r="Y454" s="313" t="s">
        <v>56</v>
      </c>
      <c r="Z454" s="314" t="str">
        <f>IF(SUM($E454:$N454)&gt;0,$X454*(VLOOKUP($Y454,'Lookup Tables'!$K$4:$L$7,2,FALSE)),"")</f>
        <v/>
      </c>
      <c r="AA454" s="309">
        <v>100</v>
      </c>
      <c r="AB454" s="314" t="str">
        <f t="shared" si="78"/>
        <v/>
      </c>
      <c r="AC454" s="309" t="s">
        <v>62</v>
      </c>
      <c r="AD454" s="314" t="str">
        <f t="shared" si="79"/>
        <v/>
      </c>
      <c r="AE454" s="309" t="s">
        <v>56</v>
      </c>
      <c r="AF454" s="314" t="str">
        <f t="shared" si="80"/>
        <v/>
      </c>
      <c r="AG454" s="315" t="str">
        <f t="shared" si="83"/>
        <v/>
      </c>
      <c r="AH454" s="316" t="s">
        <v>68</v>
      </c>
      <c r="AI454" s="317" t="str">
        <f t="shared" si="81"/>
        <v/>
      </c>
    </row>
    <row r="455" spans="1:35" ht="17.25" customHeight="1" x14ac:dyDescent="0.3">
      <c r="A455" s="24"/>
      <c r="B455" s="302">
        <v>443</v>
      </c>
      <c r="C455" s="303"/>
      <c r="D455" s="303"/>
      <c r="E455" s="304"/>
      <c r="F455" s="304"/>
      <c r="G455" s="304"/>
      <c r="H455" s="304"/>
      <c r="I455" s="304"/>
      <c r="J455" s="304"/>
      <c r="K455" s="304"/>
      <c r="L455" s="304"/>
      <c r="M455" s="304"/>
      <c r="N455" s="304"/>
      <c r="O455" s="305" t="str">
        <f t="shared" si="82"/>
        <v/>
      </c>
      <c r="P455" s="306" t="str">
        <f t="shared" si="72"/>
        <v/>
      </c>
      <c r="Q455" s="307">
        <f t="shared" si="73"/>
        <v>100</v>
      </c>
      <c r="R455" s="308" t="str">
        <f t="shared" si="74"/>
        <v/>
      </c>
      <c r="S455" s="309">
        <v>100</v>
      </c>
      <c r="T455" s="310" t="str">
        <f t="shared" si="75"/>
        <v/>
      </c>
      <c r="U455" s="311">
        <v>0</v>
      </c>
      <c r="V455" s="312" t="str">
        <f t="shared" si="76"/>
        <v/>
      </c>
      <c r="W455" s="313" t="s">
        <v>125</v>
      </c>
      <c r="X455" s="314" t="str">
        <f t="shared" si="77"/>
        <v/>
      </c>
      <c r="Y455" s="313" t="s">
        <v>56</v>
      </c>
      <c r="Z455" s="314" t="str">
        <f>IF(SUM($E455:$N455)&gt;0,$X455*(VLOOKUP($Y455,'Lookup Tables'!$K$4:$L$7,2,FALSE)),"")</f>
        <v/>
      </c>
      <c r="AA455" s="309">
        <v>100</v>
      </c>
      <c r="AB455" s="314" t="str">
        <f t="shared" si="78"/>
        <v/>
      </c>
      <c r="AC455" s="309" t="s">
        <v>62</v>
      </c>
      <c r="AD455" s="314" t="str">
        <f t="shared" si="79"/>
        <v/>
      </c>
      <c r="AE455" s="309" t="s">
        <v>56</v>
      </c>
      <c r="AF455" s="314" t="str">
        <f t="shared" si="80"/>
        <v/>
      </c>
      <c r="AG455" s="315" t="str">
        <f t="shared" si="83"/>
        <v/>
      </c>
      <c r="AH455" s="316" t="s">
        <v>68</v>
      </c>
      <c r="AI455" s="317" t="str">
        <f t="shared" si="81"/>
        <v/>
      </c>
    </row>
    <row r="456" spans="1:35" ht="17.25" customHeight="1" x14ac:dyDescent="0.3">
      <c r="A456" s="24"/>
      <c r="B456" s="302">
        <v>444</v>
      </c>
      <c r="C456" s="303"/>
      <c r="D456" s="303"/>
      <c r="E456" s="304"/>
      <c r="F456" s="304"/>
      <c r="G456" s="304"/>
      <c r="H456" s="304"/>
      <c r="I456" s="304"/>
      <c r="J456" s="304"/>
      <c r="K456" s="304"/>
      <c r="L456" s="304"/>
      <c r="M456" s="304"/>
      <c r="N456" s="304"/>
      <c r="O456" s="305" t="str">
        <f t="shared" si="82"/>
        <v/>
      </c>
      <c r="P456" s="306" t="str">
        <f t="shared" si="72"/>
        <v/>
      </c>
      <c r="Q456" s="307">
        <f t="shared" si="73"/>
        <v>100</v>
      </c>
      <c r="R456" s="308" t="str">
        <f t="shared" si="74"/>
        <v/>
      </c>
      <c r="S456" s="309">
        <v>100</v>
      </c>
      <c r="T456" s="310" t="str">
        <f t="shared" si="75"/>
        <v/>
      </c>
      <c r="U456" s="311">
        <v>0</v>
      </c>
      <c r="V456" s="312" t="str">
        <f t="shared" si="76"/>
        <v/>
      </c>
      <c r="W456" s="313" t="s">
        <v>125</v>
      </c>
      <c r="X456" s="314" t="str">
        <f t="shared" si="77"/>
        <v/>
      </c>
      <c r="Y456" s="313" t="s">
        <v>56</v>
      </c>
      <c r="Z456" s="314" t="str">
        <f>IF(SUM($E456:$N456)&gt;0,$X456*(VLOOKUP($Y456,'Lookup Tables'!$K$4:$L$7,2,FALSE)),"")</f>
        <v/>
      </c>
      <c r="AA456" s="309">
        <v>100</v>
      </c>
      <c r="AB456" s="314" t="str">
        <f t="shared" si="78"/>
        <v/>
      </c>
      <c r="AC456" s="309" t="s">
        <v>62</v>
      </c>
      <c r="AD456" s="314" t="str">
        <f t="shared" si="79"/>
        <v/>
      </c>
      <c r="AE456" s="309" t="s">
        <v>56</v>
      </c>
      <c r="AF456" s="314" t="str">
        <f t="shared" si="80"/>
        <v/>
      </c>
      <c r="AG456" s="315" t="str">
        <f t="shared" si="83"/>
        <v/>
      </c>
      <c r="AH456" s="316" t="s">
        <v>68</v>
      </c>
      <c r="AI456" s="317" t="str">
        <f t="shared" si="81"/>
        <v/>
      </c>
    </row>
    <row r="457" spans="1:35" ht="17.25" customHeight="1" x14ac:dyDescent="0.3">
      <c r="A457" s="24"/>
      <c r="B457" s="302">
        <v>445</v>
      </c>
      <c r="C457" s="303"/>
      <c r="D457" s="303"/>
      <c r="E457" s="304"/>
      <c r="F457" s="304"/>
      <c r="G457" s="304"/>
      <c r="H457" s="304"/>
      <c r="I457" s="304"/>
      <c r="J457" s="304"/>
      <c r="K457" s="304"/>
      <c r="L457" s="304"/>
      <c r="M457" s="304"/>
      <c r="N457" s="304"/>
      <c r="O457" s="305" t="str">
        <f t="shared" si="82"/>
        <v/>
      </c>
      <c r="P457" s="306" t="str">
        <f t="shared" si="72"/>
        <v/>
      </c>
      <c r="Q457" s="307">
        <f t="shared" si="73"/>
        <v>100</v>
      </c>
      <c r="R457" s="308" t="str">
        <f t="shared" si="74"/>
        <v/>
      </c>
      <c r="S457" s="309">
        <v>100</v>
      </c>
      <c r="T457" s="310" t="str">
        <f t="shared" si="75"/>
        <v/>
      </c>
      <c r="U457" s="311">
        <v>0</v>
      </c>
      <c r="V457" s="312" t="str">
        <f t="shared" si="76"/>
        <v/>
      </c>
      <c r="W457" s="313" t="s">
        <v>125</v>
      </c>
      <c r="X457" s="314" t="str">
        <f t="shared" si="77"/>
        <v/>
      </c>
      <c r="Y457" s="313" t="s">
        <v>56</v>
      </c>
      <c r="Z457" s="314" t="str">
        <f>IF(SUM($E457:$N457)&gt;0,$X457*(VLOOKUP($Y457,'Lookup Tables'!$K$4:$L$7,2,FALSE)),"")</f>
        <v/>
      </c>
      <c r="AA457" s="309">
        <v>100</v>
      </c>
      <c r="AB457" s="314" t="str">
        <f t="shared" si="78"/>
        <v/>
      </c>
      <c r="AC457" s="309" t="s">
        <v>62</v>
      </c>
      <c r="AD457" s="314" t="str">
        <f t="shared" si="79"/>
        <v/>
      </c>
      <c r="AE457" s="309" t="s">
        <v>56</v>
      </c>
      <c r="AF457" s="314" t="str">
        <f t="shared" si="80"/>
        <v/>
      </c>
      <c r="AG457" s="315" t="str">
        <f t="shared" si="83"/>
        <v/>
      </c>
      <c r="AH457" s="316" t="s">
        <v>68</v>
      </c>
      <c r="AI457" s="317" t="str">
        <f t="shared" si="81"/>
        <v/>
      </c>
    </row>
    <row r="458" spans="1:35" ht="17.25" customHeight="1" x14ac:dyDescent="0.3">
      <c r="A458" s="24"/>
      <c r="B458" s="302">
        <v>446</v>
      </c>
      <c r="C458" s="303"/>
      <c r="D458" s="303"/>
      <c r="E458" s="304"/>
      <c r="F458" s="304"/>
      <c r="G458" s="304"/>
      <c r="H458" s="304"/>
      <c r="I458" s="304"/>
      <c r="J458" s="304"/>
      <c r="K458" s="304"/>
      <c r="L458" s="304"/>
      <c r="M458" s="304"/>
      <c r="N458" s="304"/>
      <c r="O458" s="305" t="str">
        <f t="shared" si="82"/>
        <v/>
      </c>
      <c r="P458" s="306" t="str">
        <f t="shared" si="72"/>
        <v/>
      </c>
      <c r="Q458" s="307">
        <f t="shared" si="73"/>
        <v>100</v>
      </c>
      <c r="R458" s="308" t="str">
        <f t="shared" si="74"/>
        <v/>
      </c>
      <c r="S458" s="309">
        <v>100</v>
      </c>
      <c r="T458" s="310" t="str">
        <f t="shared" si="75"/>
        <v/>
      </c>
      <c r="U458" s="311">
        <v>0</v>
      </c>
      <c r="V458" s="312" t="str">
        <f t="shared" si="76"/>
        <v/>
      </c>
      <c r="W458" s="313" t="s">
        <v>125</v>
      </c>
      <c r="X458" s="314" t="str">
        <f t="shared" si="77"/>
        <v/>
      </c>
      <c r="Y458" s="313" t="s">
        <v>56</v>
      </c>
      <c r="Z458" s="314" t="str">
        <f>IF(SUM($E458:$N458)&gt;0,$X458*(VLOOKUP($Y458,'Lookup Tables'!$K$4:$L$7,2,FALSE)),"")</f>
        <v/>
      </c>
      <c r="AA458" s="309">
        <v>100</v>
      </c>
      <c r="AB458" s="314" t="str">
        <f t="shared" si="78"/>
        <v/>
      </c>
      <c r="AC458" s="309" t="s">
        <v>62</v>
      </c>
      <c r="AD458" s="314" t="str">
        <f t="shared" si="79"/>
        <v/>
      </c>
      <c r="AE458" s="309" t="s">
        <v>56</v>
      </c>
      <c r="AF458" s="314" t="str">
        <f t="shared" si="80"/>
        <v/>
      </c>
      <c r="AG458" s="315" t="str">
        <f t="shared" si="83"/>
        <v/>
      </c>
      <c r="AH458" s="316" t="s">
        <v>68</v>
      </c>
      <c r="AI458" s="317" t="str">
        <f t="shared" si="81"/>
        <v/>
      </c>
    </row>
    <row r="459" spans="1:35" ht="17.25" customHeight="1" x14ac:dyDescent="0.3">
      <c r="A459" s="24"/>
      <c r="B459" s="302">
        <v>447</v>
      </c>
      <c r="C459" s="303"/>
      <c r="D459" s="303"/>
      <c r="E459" s="304"/>
      <c r="F459" s="304"/>
      <c r="G459" s="304"/>
      <c r="H459" s="304"/>
      <c r="I459" s="304"/>
      <c r="J459" s="304"/>
      <c r="K459" s="304"/>
      <c r="L459" s="304"/>
      <c r="M459" s="304"/>
      <c r="N459" s="304"/>
      <c r="O459" s="305" t="str">
        <f t="shared" si="82"/>
        <v/>
      </c>
      <c r="P459" s="306" t="str">
        <f t="shared" si="72"/>
        <v/>
      </c>
      <c r="Q459" s="307">
        <f t="shared" si="73"/>
        <v>100</v>
      </c>
      <c r="R459" s="308" t="str">
        <f t="shared" si="74"/>
        <v/>
      </c>
      <c r="S459" s="309">
        <v>100</v>
      </c>
      <c r="T459" s="310" t="str">
        <f t="shared" si="75"/>
        <v/>
      </c>
      <c r="U459" s="311">
        <v>0</v>
      </c>
      <c r="V459" s="312" t="str">
        <f t="shared" si="76"/>
        <v/>
      </c>
      <c r="W459" s="313" t="s">
        <v>125</v>
      </c>
      <c r="X459" s="314" t="str">
        <f t="shared" si="77"/>
        <v/>
      </c>
      <c r="Y459" s="313" t="s">
        <v>56</v>
      </c>
      <c r="Z459" s="314" t="str">
        <f>IF(SUM($E459:$N459)&gt;0,$X459*(VLOOKUP($Y459,'Lookup Tables'!$K$4:$L$7,2,FALSE)),"")</f>
        <v/>
      </c>
      <c r="AA459" s="309">
        <v>100</v>
      </c>
      <c r="AB459" s="314" t="str">
        <f t="shared" si="78"/>
        <v/>
      </c>
      <c r="AC459" s="309" t="s">
        <v>62</v>
      </c>
      <c r="AD459" s="314" t="str">
        <f t="shared" si="79"/>
        <v/>
      </c>
      <c r="AE459" s="309" t="s">
        <v>56</v>
      </c>
      <c r="AF459" s="314" t="str">
        <f t="shared" si="80"/>
        <v/>
      </c>
      <c r="AG459" s="315" t="str">
        <f t="shared" si="83"/>
        <v/>
      </c>
      <c r="AH459" s="316" t="s">
        <v>68</v>
      </c>
      <c r="AI459" s="317" t="str">
        <f t="shared" si="81"/>
        <v/>
      </c>
    </row>
    <row r="460" spans="1:35" ht="17.25" customHeight="1" x14ac:dyDescent="0.3">
      <c r="A460" s="24"/>
      <c r="B460" s="302">
        <v>448</v>
      </c>
      <c r="C460" s="303"/>
      <c r="D460" s="303"/>
      <c r="E460" s="304"/>
      <c r="F460" s="304"/>
      <c r="G460" s="304"/>
      <c r="H460" s="304"/>
      <c r="I460" s="304"/>
      <c r="J460" s="304"/>
      <c r="K460" s="304"/>
      <c r="L460" s="304"/>
      <c r="M460" s="304"/>
      <c r="N460" s="304"/>
      <c r="O460" s="305" t="str">
        <f t="shared" si="82"/>
        <v/>
      </c>
      <c r="P460" s="306" t="str">
        <f t="shared" si="72"/>
        <v/>
      </c>
      <c r="Q460" s="307">
        <f t="shared" si="73"/>
        <v>100</v>
      </c>
      <c r="R460" s="308" t="str">
        <f t="shared" si="74"/>
        <v/>
      </c>
      <c r="S460" s="309">
        <v>100</v>
      </c>
      <c r="T460" s="310" t="str">
        <f t="shared" si="75"/>
        <v/>
      </c>
      <c r="U460" s="311">
        <v>0</v>
      </c>
      <c r="V460" s="312" t="str">
        <f t="shared" si="76"/>
        <v/>
      </c>
      <c r="W460" s="313" t="s">
        <v>125</v>
      </c>
      <c r="X460" s="314" t="str">
        <f t="shared" si="77"/>
        <v/>
      </c>
      <c r="Y460" s="313" t="s">
        <v>56</v>
      </c>
      <c r="Z460" s="314" t="str">
        <f>IF(SUM($E460:$N460)&gt;0,$X460*(VLOOKUP($Y460,'Lookup Tables'!$K$4:$L$7,2,FALSE)),"")</f>
        <v/>
      </c>
      <c r="AA460" s="309">
        <v>100</v>
      </c>
      <c r="AB460" s="314" t="str">
        <f t="shared" si="78"/>
        <v/>
      </c>
      <c r="AC460" s="309" t="s">
        <v>62</v>
      </c>
      <c r="AD460" s="314" t="str">
        <f t="shared" si="79"/>
        <v/>
      </c>
      <c r="AE460" s="309" t="s">
        <v>56</v>
      </c>
      <c r="AF460" s="314" t="str">
        <f t="shared" si="80"/>
        <v/>
      </c>
      <c r="AG460" s="315" t="str">
        <f t="shared" si="83"/>
        <v/>
      </c>
      <c r="AH460" s="316" t="s">
        <v>68</v>
      </c>
      <c r="AI460" s="317" t="str">
        <f t="shared" si="81"/>
        <v/>
      </c>
    </row>
    <row r="461" spans="1:35" ht="17.25" customHeight="1" x14ac:dyDescent="0.3">
      <c r="A461" s="24"/>
      <c r="B461" s="302">
        <v>449</v>
      </c>
      <c r="C461" s="303"/>
      <c r="D461" s="303"/>
      <c r="E461" s="304"/>
      <c r="F461" s="304"/>
      <c r="G461" s="304"/>
      <c r="H461" s="304"/>
      <c r="I461" s="304"/>
      <c r="J461" s="304"/>
      <c r="K461" s="304"/>
      <c r="L461" s="304"/>
      <c r="M461" s="304"/>
      <c r="N461" s="304"/>
      <c r="O461" s="305" t="str">
        <f t="shared" si="82"/>
        <v/>
      </c>
      <c r="P461" s="306" t="str">
        <f t="shared" ref="P461:P524" si="84">IF(SUM($E461:$N461)&gt;0,($O461/2)^2*PI()*$T$6,"")</f>
        <v/>
      </c>
      <c r="Q461" s="307">
        <f t="shared" ref="Q461:Q524" si="85">$T$4</f>
        <v>100</v>
      </c>
      <c r="R461" s="308" t="str">
        <f t="shared" ref="R461:R524" si="86">IF(SUM($E461:$N461)&gt;0,$P461*($T$4/100),"")</f>
        <v/>
      </c>
      <c r="S461" s="309">
        <v>100</v>
      </c>
      <c r="T461" s="310" t="str">
        <f t="shared" ref="T461:T524" si="87">IF(SUM($E461:$N461)&gt;0,$R461*($S461/100),"")</f>
        <v/>
      </c>
      <c r="U461" s="311">
        <v>0</v>
      </c>
      <c r="V461" s="312" t="str">
        <f t="shared" ref="V461:V524" si="88">IF(SUM($E461:$N461)&gt;0,$T461*(1+($U461/100)),"")</f>
        <v/>
      </c>
      <c r="W461" s="313" t="s">
        <v>125</v>
      </c>
      <c r="X461" s="314" t="str">
        <f t="shared" ref="X461:X524" si="89">IF(SUM($E461:$N461)&gt;0,$V461*INDEX(Primary_structure_factor,MATCH(W461,Primary_structure_input,0))*0.4,"")</f>
        <v/>
      </c>
      <c r="Y461" s="313" t="s">
        <v>56</v>
      </c>
      <c r="Z461" s="314" t="str">
        <f>IF(SUM($E461:$N461)&gt;0,$X461*(VLOOKUP($Y461,'Lookup Tables'!$K$4:$L$7,2,FALSE)),"")</f>
        <v/>
      </c>
      <c r="AA461" s="309">
        <v>100</v>
      </c>
      <c r="AB461" s="314" t="str">
        <f t="shared" ref="AB461:AB524" si="90">IF(SUM($E461:$N461)&gt;0,$V461*(($AA461/100)*0.6),"")</f>
        <v/>
      </c>
      <c r="AC461" s="309" t="s">
        <v>62</v>
      </c>
      <c r="AD461" s="314" t="str">
        <f t="shared" ref="AD461:AD524" si="91">IF(SUM($E461:$N461)&gt;0,$AB461*(INDEX(Canopy_completeness_factor,MATCH(AC461,Canopy_completeness_input,0))),"")</f>
        <v/>
      </c>
      <c r="AE461" s="309" t="s">
        <v>56</v>
      </c>
      <c r="AF461" s="314" t="str">
        <f t="shared" ref="AF461:AF524" si="92">IF(SUM($E461:$N461)&gt;0,$AD461*(INDEX(Crown_quality_factor,MATCH($AE461,Crown_quality_input,0))),"")</f>
        <v/>
      </c>
      <c r="AG461" s="315" t="str">
        <f t="shared" si="83"/>
        <v/>
      </c>
      <c r="AH461" s="316" t="s">
        <v>68</v>
      </c>
      <c r="AI461" s="317" t="str">
        <f t="shared" ref="AI461:AI524" si="93">IF(ISBLANK($AH461),"",IF(SUM($E461:$N461)&gt;0,$AG461*INDEX(Life_expectancy_factor,MATCH($AH461,Life_expectancy_input,0)),""))</f>
        <v/>
      </c>
    </row>
    <row r="462" spans="1:35" ht="17.25" customHeight="1" x14ac:dyDescent="0.3">
      <c r="A462" s="24"/>
      <c r="B462" s="302">
        <v>450</v>
      </c>
      <c r="C462" s="303"/>
      <c r="D462" s="303"/>
      <c r="E462" s="304"/>
      <c r="F462" s="304"/>
      <c r="G462" s="304"/>
      <c r="H462" s="304"/>
      <c r="I462" s="304"/>
      <c r="J462" s="304"/>
      <c r="K462" s="304"/>
      <c r="L462" s="304"/>
      <c r="M462" s="304"/>
      <c r="N462" s="304"/>
      <c r="O462" s="305" t="str">
        <f t="shared" ref="O462:O525" si="94">IF(SUM($E462:$N462)&gt;0,SQRT($E462^2+$F462^2+$G462^2+$H462^2+$I462^2+$J462^2+$K462^2+$L462^2+$M462^2+$N462^2),"")</f>
        <v/>
      </c>
      <c r="P462" s="306" t="str">
        <f t="shared" si="84"/>
        <v/>
      </c>
      <c r="Q462" s="307">
        <f t="shared" si="85"/>
        <v>100</v>
      </c>
      <c r="R462" s="308" t="str">
        <f t="shared" si="86"/>
        <v/>
      </c>
      <c r="S462" s="309">
        <v>100</v>
      </c>
      <c r="T462" s="310" t="str">
        <f t="shared" si="87"/>
        <v/>
      </c>
      <c r="U462" s="311">
        <v>0</v>
      </c>
      <c r="V462" s="312" t="str">
        <f t="shared" si="88"/>
        <v/>
      </c>
      <c r="W462" s="313" t="s">
        <v>125</v>
      </c>
      <c r="X462" s="314" t="str">
        <f t="shared" si="89"/>
        <v/>
      </c>
      <c r="Y462" s="313" t="s">
        <v>56</v>
      </c>
      <c r="Z462" s="314" t="str">
        <f>IF(SUM($E462:$N462)&gt;0,$X462*(VLOOKUP($Y462,'Lookup Tables'!$K$4:$L$7,2,FALSE)),"")</f>
        <v/>
      </c>
      <c r="AA462" s="309">
        <v>100</v>
      </c>
      <c r="AB462" s="314" t="str">
        <f t="shared" si="90"/>
        <v/>
      </c>
      <c r="AC462" s="309" t="s">
        <v>62</v>
      </c>
      <c r="AD462" s="314" t="str">
        <f t="shared" si="91"/>
        <v/>
      </c>
      <c r="AE462" s="309" t="s">
        <v>56</v>
      </c>
      <c r="AF462" s="314" t="str">
        <f t="shared" si="92"/>
        <v/>
      </c>
      <c r="AG462" s="315" t="str">
        <f t="shared" si="83"/>
        <v/>
      </c>
      <c r="AH462" s="316" t="s">
        <v>68</v>
      </c>
      <c r="AI462" s="317" t="str">
        <f t="shared" si="93"/>
        <v/>
      </c>
    </row>
    <row r="463" spans="1:35" ht="17.25" customHeight="1" x14ac:dyDescent="0.3">
      <c r="A463" s="24"/>
      <c r="B463" s="302">
        <v>451</v>
      </c>
      <c r="C463" s="303"/>
      <c r="D463" s="303"/>
      <c r="E463" s="304"/>
      <c r="F463" s="304"/>
      <c r="G463" s="304"/>
      <c r="H463" s="304"/>
      <c r="I463" s="304"/>
      <c r="J463" s="304"/>
      <c r="K463" s="304"/>
      <c r="L463" s="304"/>
      <c r="M463" s="304"/>
      <c r="N463" s="304"/>
      <c r="O463" s="305" t="str">
        <f t="shared" si="94"/>
        <v/>
      </c>
      <c r="P463" s="306" t="str">
        <f t="shared" si="84"/>
        <v/>
      </c>
      <c r="Q463" s="307">
        <f t="shared" si="85"/>
        <v>100</v>
      </c>
      <c r="R463" s="308" t="str">
        <f t="shared" si="86"/>
        <v/>
      </c>
      <c r="S463" s="309">
        <v>100</v>
      </c>
      <c r="T463" s="310" t="str">
        <f t="shared" si="87"/>
        <v/>
      </c>
      <c r="U463" s="311">
        <v>0</v>
      </c>
      <c r="V463" s="312" t="str">
        <f t="shared" si="88"/>
        <v/>
      </c>
      <c r="W463" s="313" t="s">
        <v>125</v>
      </c>
      <c r="X463" s="314" t="str">
        <f t="shared" si="89"/>
        <v/>
      </c>
      <c r="Y463" s="313" t="s">
        <v>56</v>
      </c>
      <c r="Z463" s="314" t="str">
        <f>IF(SUM($E463:$N463)&gt;0,$X463*(VLOOKUP($Y463,'Lookup Tables'!$K$4:$L$7,2,FALSE)),"")</f>
        <v/>
      </c>
      <c r="AA463" s="309">
        <v>100</v>
      </c>
      <c r="AB463" s="314" t="str">
        <f t="shared" si="90"/>
        <v/>
      </c>
      <c r="AC463" s="309" t="s">
        <v>62</v>
      </c>
      <c r="AD463" s="314" t="str">
        <f t="shared" si="91"/>
        <v/>
      </c>
      <c r="AE463" s="309" t="s">
        <v>56</v>
      </c>
      <c r="AF463" s="314" t="str">
        <f t="shared" si="92"/>
        <v/>
      </c>
      <c r="AG463" s="315" t="str">
        <f t="shared" ref="AG463:AG526" si="95">IF(SUM($E463:$N463)&gt;0,SUM($Z463,$AF463),"")</f>
        <v/>
      </c>
      <c r="AH463" s="316" t="s">
        <v>68</v>
      </c>
      <c r="AI463" s="317" t="str">
        <f t="shared" si="93"/>
        <v/>
      </c>
    </row>
    <row r="464" spans="1:35" ht="17.25" customHeight="1" x14ac:dyDescent="0.3">
      <c r="A464" s="24"/>
      <c r="B464" s="302">
        <v>452</v>
      </c>
      <c r="C464" s="303"/>
      <c r="D464" s="303"/>
      <c r="E464" s="304"/>
      <c r="F464" s="304"/>
      <c r="G464" s="304"/>
      <c r="H464" s="304"/>
      <c r="I464" s="304"/>
      <c r="J464" s="304"/>
      <c r="K464" s="304"/>
      <c r="L464" s="304"/>
      <c r="M464" s="304"/>
      <c r="N464" s="304"/>
      <c r="O464" s="305" t="str">
        <f t="shared" si="94"/>
        <v/>
      </c>
      <c r="P464" s="306" t="str">
        <f t="shared" si="84"/>
        <v/>
      </c>
      <c r="Q464" s="307">
        <f t="shared" si="85"/>
        <v>100</v>
      </c>
      <c r="R464" s="308" t="str">
        <f t="shared" si="86"/>
        <v/>
      </c>
      <c r="S464" s="309">
        <v>100</v>
      </c>
      <c r="T464" s="310" t="str">
        <f t="shared" si="87"/>
        <v/>
      </c>
      <c r="U464" s="311">
        <v>0</v>
      </c>
      <c r="V464" s="312" t="str">
        <f t="shared" si="88"/>
        <v/>
      </c>
      <c r="W464" s="313" t="s">
        <v>125</v>
      </c>
      <c r="X464" s="314" t="str">
        <f t="shared" si="89"/>
        <v/>
      </c>
      <c r="Y464" s="313" t="s">
        <v>56</v>
      </c>
      <c r="Z464" s="314" t="str">
        <f>IF(SUM($E464:$N464)&gt;0,$X464*(VLOOKUP($Y464,'Lookup Tables'!$K$4:$L$7,2,FALSE)),"")</f>
        <v/>
      </c>
      <c r="AA464" s="309">
        <v>100</v>
      </c>
      <c r="AB464" s="314" t="str">
        <f t="shared" si="90"/>
        <v/>
      </c>
      <c r="AC464" s="309" t="s">
        <v>62</v>
      </c>
      <c r="AD464" s="314" t="str">
        <f t="shared" si="91"/>
        <v/>
      </c>
      <c r="AE464" s="309" t="s">
        <v>56</v>
      </c>
      <c r="AF464" s="314" t="str">
        <f t="shared" si="92"/>
        <v/>
      </c>
      <c r="AG464" s="315" t="str">
        <f t="shared" si="95"/>
        <v/>
      </c>
      <c r="AH464" s="316" t="s">
        <v>68</v>
      </c>
      <c r="AI464" s="317" t="str">
        <f t="shared" si="93"/>
        <v/>
      </c>
    </row>
    <row r="465" spans="1:35" ht="17.25" customHeight="1" x14ac:dyDescent="0.3">
      <c r="A465" s="24"/>
      <c r="B465" s="302">
        <v>453</v>
      </c>
      <c r="C465" s="303"/>
      <c r="D465" s="303"/>
      <c r="E465" s="304"/>
      <c r="F465" s="304"/>
      <c r="G465" s="304"/>
      <c r="H465" s="304"/>
      <c r="I465" s="304"/>
      <c r="J465" s="304"/>
      <c r="K465" s="304"/>
      <c r="L465" s="304"/>
      <c r="M465" s="304"/>
      <c r="N465" s="304"/>
      <c r="O465" s="305" t="str">
        <f t="shared" si="94"/>
        <v/>
      </c>
      <c r="P465" s="306" t="str">
        <f t="shared" si="84"/>
        <v/>
      </c>
      <c r="Q465" s="307">
        <f t="shared" si="85"/>
        <v>100</v>
      </c>
      <c r="R465" s="308" t="str">
        <f t="shared" si="86"/>
        <v/>
      </c>
      <c r="S465" s="309">
        <v>100</v>
      </c>
      <c r="T465" s="310" t="str">
        <f t="shared" si="87"/>
        <v/>
      </c>
      <c r="U465" s="311">
        <v>0</v>
      </c>
      <c r="V465" s="312" t="str">
        <f t="shared" si="88"/>
        <v/>
      </c>
      <c r="W465" s="313" t="s">
        <v>125</v>
      </c>
      <c r="X465" s="314" t="str">
        <f t="shared" si="89"/>
        <v/>
      </c>
      <c r="Y465" s="313" t="s">
        <v>56</v>
      </c>
      <c r="Z465" s="314" t="str">
        <f>IF(SUM($E465:$N465)&gt;0,$X465*(VLOOKUP($Y465,'Lookup Tables'!$K$4:$L$7,2,FALSE)),"")</f>
        <v/>
      </c>
      <c r="AA465" s="309">
        <v>100</v>
      </c>
      <c r="AB465" s="314" t="str">
        <f t="shared" si="90"/>
        <v/>
      </c>
      <c r="AC465" s="309" t="s">
        <v>62</v>
      </c>
      <c r="AD465" s="314" t="str">
        <f t="shared" si="91"/>
        <v/>
      </c>
      <c r="AE465" s="309" t="s">
        <v>56</v>
      </c>
      <c r="AF465" s="314" t="str">
        <f t="shared" si="92"/>
        <v/>
      </c>
      <c r="AG465" s="315" t="str">
        <f t="shared" si="95"/>
        <v/>
      </c>
      <c r="AH465" s="316" t="s">
        <v>68</v>
      </c>
      <c r="AI465" s="317" t="str">
        <f t="shared" si="93"/>
        <v/>
      </c>
    </row>
    <row r="466" spans="1:35" ht="17.25" customHeight="1" x14ac:dyDescent="0.3">
      <c r="A466" s="24"/>
      <c r="B466" s="302">
        <v>454</v>
      </c>
      <c r="C466" s="303"/>
      <c r="D466" s="303"/>
      <c r="E466" s="304"/>
      <c r="F466" s="304"/>
      <c r="G466" s="304"/>
      <c r="H466" s="304"/>
      <c r="I466" s="304"/>
      <c r="J466" s="304"/>
      <c r="K466" s="304"/>
      <c r="L466" s="304"/>
      <c r="M466" s="304"/>
      <c r="N466" s="304"/>
      <c r="O466" s="305" t="str">
        <f t="shared" si="94"/>
        <v/>
      </c>
      <c r="P466" s="306" t="str">
        <f t="shared" si="84"/>
        <v/>
      </c>
      <c r="Q466" s="307">
        <f t="shared" si="85"/>
        <v>100</v>
      </c>
      <c r="R466" s="308" t="str">
        <f t="shared" si="86"/>
        <v/>
      </c>
      <c r="S466" s="309">
        <v>100</v>
      </c>
      <c r="T466" s="310" t="str">
        <f t="shared" si="87"/>
        <v/>
      </c>
      <c r="U466" s="311">
        <v>0</v>
      </c>
      <c r="V466" s="312" t="str">
        <f t="shared" si="88"/>
        <v/>
      </c>
      <c r="W466" s="313" t="s">
        <v>125</v>
      </c>
      <c r="X466" s="314" t="str">
        <f t="shared" si="89"/>
        <v/>
      </c>
      <c r="Y466" s="313" t="s">
        <v>56</v>
      </c>
      <c r="Z466" s="314" t="str">
        <f>IF(SUM($E466:$N466)&gt;0,$X466*(VLOOKUP($Y466,'Lookup Tables'!$K$4:$L$7,2,FALSE)),"")</f>
        <v/>
      </c>
      <c r="AA466" s="309">
        <v>100</v>
      </c>
      <c r="AB466" s="314" t="str">
        <f t="shared" si="90"/>
        <v/>
      </c>
      <c r="AC466" s="309" t="s">
        <v>62</v>
      </c>
      <c r="AD466" s="314" t="str">
        <f t="shared" si="91"/>
        <v/>
      </c>
      <c r="AE466" s="309" t="s">
        <v>56</v>
      </c>
      <c r="AF466" s="314" t="str">
        <f t="shared" si="92"/>
        <v/>
      </c>
      <c r="AG466" s="315" t="str">
        <f t="shared" si="95"/>
        <v/>
      </c>
      <c r="AH466" s="316" t="s">
        <v>68</v>
      </c>
      <c r="AI466" s="317" t="str">
        <f t="shared" si="93"/>
        <v/>
      </c>
    </row>
    <row r="467" spans="1:35" ht="17.25" customHeight="1" x14ac:dyDescent="0.3">
      <c r="A467" s="24"/>
      <c r="B467" s="302">
        <v>455</v>
      </c>
      <c r="C467" s="303"/>
      <c r="D467" s="303"/>
      <c r="E467" s="304"/>
      <c r="F467" s="304"/>
      <c r="G467" s="304"/>
      <c r="H467" s="304"/>
      <c r="I467" s="304"/>
      <c r="J467" s="304"/>
      <c r="K467" s="304"/>
      <c r="L467" s="304"/>
      <c r="M467" s="304"/>
      <c r="N467" s="304"/>
      <c r="O467" s="305" t="str">
        <f t="shared" si="94"/>
        <v/>
      </c>
      <c r="P467" s="306" t="str">
        <f t="shared" si="84"/>
        <v/>
      </c>
      <c r="Q467" s="307">
        <f t="shared" si="85"/>
        <v>100</v>
      </c>
      <c r="R467" s="308" t="str">
        <f t="shared" si="86"/>
        <v/>
      </c>
      <c r="S467" s="309">
        <v>100</v>
      </c>
      <c r="T467" s="310" t="str">
        <f t="shared" si="87"/>
        <v/>
      </c>
      <c r="U467" s="311">
        <v>0</v>
      </c>
      <c r="V467" s="312" t="str">
        <f t="shared" si="88"/>
        <v/>
      </c>
      <c r="W467" s="313" t="s">
        <v>125</v>
      </c>
      <c r="X467" s="314" t="str">
        <f t="shared" si="89"/>
        <v/>
      </c>
      <c r="Y467" s="313" t="s">
        <v>56</v>
      </c>
      <c r="Z467" s="314" t="str">
        <f>IF(SUM($E467:$N467)&gt;0,$X467*(VLOOKUP($Y467,'Lookup Tables'!$K$4:$L$7,2,FALSE)),"")</f>
        <v/>
      </c>
      <c r="AA467" s="309">
        <v>100</v>
      </c>
      <c r="AB467" s="314" t="str">
        <f t="shared" si="90"/>
        <v/>
      </c>
      <c r="AC467" s="309" t="s">
        <v>62</v>
      </c>
      <c r="AD467" s="314" t="str">
        <f t="shared" si="91"/>
        <v/>
      </c>
      <c r="AE467" s="309" t="s">
        <v>56</v>
      </c>
      <c r="AF467" s="314" t="str">
        <f t="shared" si="92"/>
        <v/>
      </c>
      <c r="AG467" s="315" t="str">
        <f t="shared" si="95"/>
        <v/>
      </c>
      <c r="AH467" s="316" t="s">
        <v>68</v>
      </c>
      <c r="AI467" s="317" t="str">
        <f t="shared" si="93"/>
        <v/>
      </c>
    </row>
    <row r="468" spans="1:35" ht="17.25" customHeight="1" x14ac:dyDescent="0.3">
      <c r="A468" s="24"/>
      <c r="B468" s="302">
        <v>456</v>
      </c>
      <c r="C468" s="303"/>
      <c r="D468" s="303"/>
      <c r="E468" s="304"/>
      <c r="F468" s="304"/>
      <c r="G468" s="304"/>
      <c r="H468" s="304"/>
      <c r="I468" s="304"/>
      <c r="J468" s="304"/>
      <c r="K468" s="304"/>
      <c r="L468" s="304"/>
      <c r="M468" s="304"/>
      <c r="N468" s="304"/>
      <c r="O468" s="305" t="str">
        <f t="shared" si="94"/>
        <v/>
      </c>
      <c r="P468" s="306" t="str">
        <f t="shared" si="84"/>
        <v/>
      </c>
      <c r="Q468" s="307">
        <f t="shared" si="85"/>
        <v>100</v>
      </c>
      <c r="R468" s="308" t="str">
        <f t="shared" si="86"/>
        <v/>
      </c>
      <c r="S468" s="309">
        <v>100</v>
      </c>
      <c r="T468" s="310" t="str">
        <f t="shared" si="87"/>
        <v/>
      </c>
      <c r="U468" s="311">
        <v>0</v>
      </c>
      <c r="V468" s="312" t="str">
        <f t="shared" si="88"/>
        <v/>
      </c>
      <c r="W468" s="313" t="s">
        <v>125</v>
      </c>
      <c r="X468" s="314" t="str">
        <f t="shared" si="89"/>
        <v/>
      </c>
      <c r="Y468" s="313" t="s">
        <v>56</v>
      </c>
      <c r="Z468" s="314" t="str">
        <f>IF(SUM($E468:$N468)&gt;0,$X468*(VLOOKUP($Y468,'Lookup Tables'!$K$4:$L$7,2,FALSE)),"")</f>
        <v/>
      </c>
      <c r="AA468" s="309">
        <v>100</v>
      </c>
      <c r="AB468" s="314" t="str">
        <f t="shared" si="90"/>
        <v/>
      </c>
      <c r="AC468" s="309" t="s">
        <v>62</v>
      </c>
      <c r="AD468" s="314" t="str">
        <f t="shared" si="91"/>
        <v/>
      </c>
      <c r="AE468" s="309" t="s">
        <v>56</v>
      </c>
      <c r="AF468" s="314" t="str">
        <f t="shared" si="92"/>
        <v/>
      </c>
      <c r="AG468" s="315" t="str">
        <f t="shared" si="95"/>
        <v/>
      </c>
      <c r="AH468" s="316" t="s">
        <v>68</v>
      </c>
      <c r="AI468" s="317" t="str">
        <f t="shared" si="93"/>
        <v/>
      </c>
    </row>
    <row r="469" spans="1:35" ht="17.25" customHeight="1" x14ac:dyDescent="0.3">
      <c r="A469" s="24"/>
      <c r="B469" s="302">
        <v>457</v>
      </c>
      <c r="C469" s="303"/>
      <c r="D469" s="303"/>
      <c r="E469" s="304"/>
      <c r="F469" s="304"/>
      <c r="G469" s="304"/>
      <c r="H469" s="304"/>
      <c r="I469" s="304"/>
      <c r="J469" s="304"/>
      <c r="K469" s="304"/>
      <c r="L469" s="304"/>
      <c r="M469" s="304"/>
      <c r="N469" s="304"/>
      <c r="O469" s="305" t="str">
        <f t="shared" si="94"/>
        <v/>
      </c>
      <c r="P469" s="306" t="str">
        <f t="shared" si="84"/>
        <v/>
      </c>
      <c r="Q469" s="307">
        <f t="shared" si="85"/>
        <v>100</v>
      </c>
      <c r="R469" s="308" t="str">
        <f t="shared" si="86"/>
        <v/>
      </c>
      <c r="S469" s="309">
        <v>100</v>
      </c>
      <c r="T469" s="310" t="str">
        <f t="shared" si="87"/>
        <v/>
      </c>
      <c r="U469" s="311">
        <v>0</v>
      </c>
      <c r="V469" s="312" t="str">
        <f t="shared" si="88"/>
        <v/>
      </c>
      <c r="W469" s="313" t="s">
        <v>125</v>
      </c>
      <c r="X469" s="314" t="str">
        <f t="shared" si="89"/>
        <v/>
      </c>
      <c r="Y469" s="313" t="s">
        <v>56</v>
      </c>
      <c r="Z469" s="314" t="str">
        <f>IF(SUM($E469:$N469)&gt;0,$X469*(VLOOKUP($Y469,'Lookup Tables'!$K$4:$L$7,2,FALSE)),"")</f>
        <v/>
      </c>
      <c r="AA469" s="309">
        <v>100</v>
      </c>
      <c r="AB469" s="314" t="str">
        <f t="shared" si="90"/>
        <v/>
      </c>
      <c r="AC469" s="309" t="s">
        <v>62</v>
      </c>
      <c r="AD469" s="314" t="str">
        <f t="shared" si="91"/>
        <v/>
      </c>
      <c r="AE469" s="309" t="s">
        <v>56</v>
      </c>
      <c r="AF469" s="314" t="str">
        <f t="shared" si="92"/>
        <v/>
      </c>
      <c r="AG469" s="315" t="str">
        <f t="shared" si="95"/>
        <v/>
      </c>
      <c r="AH469" s="316" t="s">
        <v>68</v>
      </c>
      <c r="AI469" s="317" t="str">
        <f t="shared" si="93"/>
        <v/>
      </c>
    </row>
    <row r="470" spans="1:35" ht="17.25" customHeight="1" x14ac:dyDescent="0.3">
      <c r="A470" s="24"/>
      <c r="B470" s="302">
        <v>458</v>
      </c>
      <c r="C470" s="303"/>
      <c r="D470" s="303"/>
      <c r="E470" s="304"/>
      <c r="F470" s="304"/>
      <c r="G470" s="304"/>
      <c r="H470" s="304"/>
      <c r="I470" s="304"/>
      <c r="J470" s="304"/>
      <c r="K470" s="304"/>
      <c r="L470" s="304"/>
      <c r="M470" s="304"/>
      <c r="N470" s="304"/>
      <c r="O470" s="305" t="str">
        <f t="shared" si="94"/>
        <v/>
      </c>
      <c r="P470" s="306" t="str">
        <f t="shared" si="84"/>
        <v/>
      </c>
      <c r="Q470" s="307">
        <f t="shared" si="85"/>
        <v>100</v>
      </c>
      <c r="R470" s="308" t="str">
        <f t="shared" si="86"/>
        <v/>
      </c>
      <c r="S470" s="309">
        <v>100</v>
      </c>
      <c r="T470" s="310" t="str">
        <f t="shared" si="87"/>
        <v/>
      </c>
      <c r="U470" s="311">
        <v>0</v>
      </c>
      <c r="V470" s="312" t="str">
        <f t="shared" si="88"/>
        <v/>
      </c>
      <c r="W470" s="313" t="s">
        <v>125</v>
      </c>
      <c r="X470" s="314" t="str">
        <f t="shared" si="89"/>
        <v/>
      </c>
      <c r="Y470" s="313" t="s">
        <v>56</v>
      </c>
      <c r="Z470" s="314" t="str">
        <f>IF(SUM($E470:$N470)&gt;0,$X470*(VLOOKUP($Y470,'Lookup Tables'!$K$4:$L$7,2,FALSE)),"")</f>
        <v/>
      </c>
      <c r="AA470" s="309">
        <v>100</v>
      </c>
      <c r="AB470" s="314" t="str">
        <f t="shared" si="90"/>
        <v/>
      </c>
      <c r="AC470" s="309" t="s">
        <v>62</v>
      </c>
      <c r="AD470" s="314" t="str">
        <f t="shared" si="91"/>
        <v/>
      </c>
      <c r="AE470" s="309" t="s">
        <v>56</v>
      </c>
      <c r="AF470" s="314" t="str">
        <f t="shared" si="92"/>
        <v/>
      </c>
      <c r="AG470" s="315" t="str">
        <f t="shared" si="95"/>
        <v/>
      </c>
      <c r="AH470" s="316" t="s">
        <v>68</v>
      </c>
      <c r="AI470" s="317" t="str">
        <f t="shared" si="93"/>
        <v/>
      </c>
    </row>
    <row r="471" spans="1:35" ht="17.25" customHeight="1" x14ac:dyDescent="0.3">
      <c r="A471" s="24"/>
      <c r="B471" s="302">
        <v>459</v>
      </c>
      <c r="C471" s="303"/>
      <c r="D471" s="303"/>
      <c r="E471" s="304"/>
      <c r="F471" s="304"/>
      <c r="G471" s="304"/>
      <c r="H471" s="304"/>
      <c r="I471" s="304"/>
      <c r="J471" s="304"/>
      <c r="K471" s="304"/>
      <c r="L471" s="304"/>
      <c r="M471" s="304"/>
      <c r="N471" s="304"/>
      <c r="O471" s="305" t="str">
        <f t="shared" si="94"/>
        <v/>
      </c>
      <c r="P471" s="306" t="str">
        <f t="shared" si="84"/>
        <v/>
      </c>
      <c r="Q471" s="307">
        <f t="shared" si="85"/>
        <v>100</v>
      </c>
      <c r="R471" s="308" t="str">
        <f t="shared" si="86"/>
        <v/>
      </c>
      <c r="S471" s="309">
        <v>100</v>
      </c>
      <c r="T471" s="310" t="str">
        <f t="shared" si="87"/>
        <v/>
      </c>
      <c r="U471" s="311">
        <v>0</v>
      </c>
      <c r="V471" s="312" t="str">
        <f t="shared" si="88"/>
        <v/>
      </c>
      <c r="W471" s="313" t="s">
        <v>125</v>
      </c>
      <c r="X471" s="314" t="str">
        <f t="shared" si="89"/>
        <v/>
      </c>
      <c r="Y471" s="313" t="s">
        <v>56</v>
      </c>
      <c r="Z471" s="314" t="str">
        <f>IF(SUM($E471:$N471)&gt;0,$X471*(VLOOKUP($Y471,'Lookup Tables'!$K$4:$L$7,2,FALSE)),"")</f>
        <v/>
      </c>
      <c r="AA471" s="309">
        <v>100</v>
      </c>
      <c r="AB471" s="314" t="str">
        <f t="shared" si="90"/>
        <v/>
      </c>
      <c r="AC471" s="309" t="s">
        <v>62</v>
      </c>
      <c r="AD471" s="314" t="str">
        <f t="shared" si="91"/>
        <v/>
      </c>
      <c r="AE471" s="309" t="s">
        <v>56</v>
      </c>
      <c r="AF471" s="314" t="str">
        <f t="shared" si="92"/>
        <v/>
      </c>
      <c r="AG471" s="315" t="str">
        <f t="shared" si="95"/>
        <v/>
      </c>
      <c r="AH471" s="316" t="s">
        <v>68</v>
      </c>
      <c r="AI471" s="317" t="str">
        <f t="shared" si="93"/>
        <v/>
      </c>
    </row>
    <row r="472" spans="1:35" ht="17.25" customHeight="1" x14ac:dyDescent="0.3">
      <c r="A472" s="24"/>
      <c r="B472" s="302">
        <v>460</v>
      </c>
      <c r="C472" s="303"/>
      <c r="D472" s="303"/>
      <c r="E472" s="304"/>
      <c r="F472" s="304"/>
      <c r="G472" s="304"/>
      <c r="H472" s="304"/>
      <c r="I472" s="304"/>
      <c r="J472" s="304"/>
      <c r="K472" s="304"/>
      <c r="L472" s="304"/>
      <c r="M472" s="304"/>
      <c r="N472" s="304"/>
      <c r="O472" s="305" t="str">
        <f t="shared" si="94"/>
        <v/>
      </c>
      <c r="P472" s="306" t="str">
        <f t="shared" si="84"/>
        <v/>
      </c>
      <c r="Q472" s="307">
        <f t="shared" si="85"/>
        <v>100</v>
      </c>
      <c r="R472" s="308" t="str">
        <f t="shared" si="86"/>
        <v/>
      </c>
      <c r="S472" s="309">
        <v>100</v>
      </c>
      <c r="T472" s="310" t="str">
        <f t="shared" si="87"/>
        <v/>
      </c>
      <c r="U472" s="311">
        <v>0</v>
      </c>
      <c r="V472" s="312" t="str">
        <f t="shared" si="88"/>
        <v/>
      </c>
      <c r="W472" s="313" t="s">
        <v>125</v>
      </c>
      <c r="X472" s="314" t="str">
        <f t="shared" si="89"/>
        <v/>
      </c>
      <c r="Y472" s="313" t="s">
        <v>56</v>
      </c>
      <c r="Z472" s="314" t="str">
        <f>IF(SUM($E472:$N472)&gt;0,$X472*(VLOOKUP($Y472,'Lookup Tables'!$K$4:$L$7,2,FALSE)),"")</f>
        <v/>
      </c>
      <c r="AA472" s="309">
        <v>100</v>
      </c>
      <c r="AB472" s="314" t="str">
        <f t="shared" si="90"/>
        <v/>
      </c>
      <c r="AC472" s="309" t="s">
        <v>62</v>
      </c>
      <c r="AD472" s="314" t="str">
        <f t="shared" si="91"/>
        <v/>
      </c>
      <c r="AE472" s="309" t="s">
        <v>56</v>
      </c>
      <c r="AF472" s="314" t="str">
        <f t="shared" si="92"/>
        <v/>
      </c>
      <c r="AG472" s="315" t="str">
        <f t="shared" si="95"/>
        <v/>
      </c>
      <c r="AH472" s="316" t="s">
        <v>68</v>
      </c>
      <c r="AI472" s="317" t="str">
        <f t="shared" si="93"/>
        <v/>
      </c>
    </row>
    <row r="473" spans="1:35" ht="17.25" customHeight="1" x14ac:dyDescent="0.3">
      <c r="A473" s="24"/>
      <c r="B473" s="302">
        <v>461</v>
      </c>
      <c r="C473" s="303"/>
      <c r="D473" s="303"/>
      <c r="E473" s="304"/>
      <c r="F473" s="304"/>
      <c r="G473" s="304"/>
      <c r="H473" s="304"/>
      <c r="I473" s="304"/>
      <c r="J473" s="304"/>
      <c r="K473" s="304"/>
      <c r="L473" s="304"/>
      <c r="M473" s="304"/>
      <c r="N473" s="304"/>
      <c r="O473" s="305" t="str">
        <f t="shared" si="94"/>
        <v/>
      </c>
      <c r="P473" s="306" t="str">
        <f t="shared" si="84"/>
        <v/>
      </c>
      <c r="Q473" s="307">
        <f t="shared" si="85"/>
        <v>100</v>
      </c>
      <c r="R473" s="308" t="str">
        <f t="shared" si="86"/>
        <v/>
      </c>
      <c r="S473" s="309">
        <v>100</v>
      </c>
      <c r="T473" s="310" t="str">
        <f t="shared" si="87"/>
        <v/>
      </c>
      <c r="U473" s="311">
        <v>0</v>
      </c>
      <c r="V473" s="312" t="str">
        <f t="shared" si="88"/>
        <v/>
      </c>
      <c r="W473" s="313" t="s">
        <v>125</v>
      </c>
      <c r="X473" s="314" t="str">
        <f t="shared" si="89"/>
        <v/>
      </c>
      <c r="Y473" s="313" t="s">
        <v>56</v>
      </c>
      <c r="Z473" s="314" t="str">
        <f>IF(SUM($E473:$N473)&gt;0,$X473*(VLOOKUP($Y473,'Lookup Tables'!$K$4:$L$7,2,FALSE)),"")</f>
        <v/>
      </c>
      <c r="AA473" s="309">
        <v>100</v>
      </c>
      <c r="AB473" s="314" t="str">
        <f t="shared" si="90"/>
        <v/>
      </c>
      <c r="AC473" s="309" t="s">
        <v>62</v>
      </c>
      <c r="AD473" s="314" t="str">
        <f t="shared" si="91"/>
        <v/>
      </c>
      <c r="AE473" s="309" t="s">
        <v>56</v>
      </c>
      <c r="AF473" s="314" t="str">
        <f t="shared" si="92"/>
        <v/>
      </c>
      <c r="AG473" s="315" t="str">
        <f t="shared" si="95"/>
        <v/>
      </c>
      <c r="AH473" s="316" t="s">
        <v>68</v>
      </c>
      <c r="AI473" s="317" t="str">
        <f t="shared" si="93"/>
        <v/>
      </c>
    </row>
    <row r="474" spans="1:35" ht="17.25" customHeight="1" x14ac:dyDescent="0.3">
      <c r="A474" s="24"/>
      <c r="B474" s="302">
        <v>462</v>
      </c>
      <c r="C474" s="303"/>
      <c r="D474" s="303"/>
      <c r="E474" s="304"/>
      <c r="F474" s="304"/>
      <c r="G474" s="304"/>
      <c r="H474" s="304"/>
      <c r="I474" s="304"/>
      <c r="J474" s="304"/>
      <c r="K474" s="304"/>
      <c r="L474" s="304"/>
      <c r="M474" s="304"/>
      <c r="N474" s="304"/>
      <c r="O474" s="305" t="str">
        <f t="shared" si="94"/>
        <v/>
      </c>
      <c r="P474" s="306" t="str">
        <f t="shared" si="84"/>
        <v/>
      </c>
      <c r="Q474" s="307">
        <f t="shared" si="85"/>
        <v>100</v>
      </c>
      <c r="R474" s="308" t="str">
        <f t="shared" si="86"/>
        <v/>
      </c>
      <c r="S474" s="309">
        <v>100</v>
      </c>
      <c r="T474" s="310" t="str">
        <f t="shared" si="87"/>
        <v/>
      </c>
      <c r="U474" s="311">
        <v>0</v>
      </c>
      <c r="V474" s="312" t="str">
        <f t="shared" si="88"/>
        <v/>
      </c>
      <c r="W474" s="313" t="s">
        <v>125</v>
      </c>
      <c r="X474" s="314" t="str">
        <f t="shared" si="89"/>
        <v/>
      </c>
      <c r="Y474" s="313" t="s">
        <v>56</v>
      </c>
      <c r="Z474" s="314" t="str">
        <f>IF(SUM($E474:$N474)&gt;0,$X474*(VLOOKUP($Y474,'Lookup Tables'!$K$4:$L$7,2,FALSE)),"")</f>
        <v/>
      </c>
      <c r="AA474" s="309">
        <v>100</v>
      </c>
      <c r="AB474" s="314" t="str">
        <f t="shared" si="90"/>
        <v/>
      </c>
      <c r="AC474" s="309" t="s">
        <v>62</v>
      </c>
      <c r="AD474" s="314" t="str">
        <f t="shared" si="91"/>
        <v/>
      </c>
      <c r="AE474" s="309" t="s">
        <v>56</v>
      </c>
      <c r="AF474" s="314" t="str">
        <f t="shared" si="92"/>
        <v/>
      </c>
      <c r="AG474" s="315" t="str">
        <f t="shared" si="95"/>
        <v/>
      </c>
      <c r="AH474" s="316" t="s">
        <v>68</v>
      </c>
      <c r="AI474" s="317" t="str">
        <f t="shared" si="93"/>
        <v/>
      </c>
    </row>
    <row r="475" spans="1:35" ht="17.25" customHeight="1" x14ac:dyDescent="0.3">
      <c r="A475" s="24"/>
      <c r="B475" s="302">
        <v>463</v>
      </c>
      <c r="C475" s="303"/>
      <c r="D475" s="303"/>
      <c r="E475" s="304"/>
      <c r="F475" s="304"/>
      <c r="G475" s="304"/>
      <c r="H475" s="304"/>
      <c r="I475" s="304"/>
      <c r="J475" s="304"/>
      <c r="K475" s="304"/>
      <c r="L475" s="304"/>
      <c r="M475" s="304"/>
      <c r="N475" s="304"/>
      <c r="O475" s="305" t="str">
        <f t="shared" si="94"/>
        <v/>
      </c>
      <c r="P475" s="306" t="str">
        <f t="shared" si="84"/>
        <v/>
      </c>
      <c r="Q475" s="307">
        <f t="shared" si="85"/>
        <v>100</v>
      </c>
      <c r="R475" s="308" t="str">
        <f t="shared" si="86"/>
        <v/>
      </c>
      <c r="S475" s="309">
        <v>100</v>
      </c>
      <c r="T475" s="310" t="str">
        <f t="shared" si="87"/>
        <v/>
      </c>
      <c r="U475" s="311">
        <v>0</v>
      </c>
      <c r="V475" s="312" t="str">
        <f t="shared" si="88"/>
        <v/>
      </c>
      <c r="W475" s="313" t="s">
        <v>125</v>
      </c>
      <c r="X475" s="314" t="str">
        <f t="shared" si="89"/>
        <v/>
      </c>
      <c r="Y475" s="313" t="s">
        <v>56</v>
      </c>
      <c r="Z475" s="314" t="str">
        <f>IF(SUM($E475:$N475)&gt;0,$X475*(VLOOKUP($Y475,'Lookup Tables'!$K$4:$L$7,2,FALSE)),"")</f>
        <v/>
      </c>
      <c r="AA475" s="309">
        <v>100</v>
      </c>
      <c r="AB475" s="314" t="str">
        <f t="shared" si="90"/>
        <v/>
      </c>
      <c r="AC475" s="309" t="s">
        <v>62</v>
      </c>
      <c r="AD475" s="314" t="str">
        <f t="shared" si="91"/>
        <v/>
      </c>
      <c r="AE475" s="309" t="s">
        <v>56</v>
      </c>
      <c r="AF475" s="314" t="str">
        <f t="shared" si="92"/>
        <v/>
      </c>
      <c r="AG475" s="315" t="str">
        <f t="shared" si="95"/>
        <v/>
      </c>
      <c r="AH475" s="316" t="s">
        <v>68</v>
      </c>
      <c r="AI475" s="317" t="str">
        <f t="shared" si="93"/>
        <v/>
      </c>
    </row>
    <row r="476" spans="1:35" ht="17.25" customHeight="1" x14ac:dyDescent="0.3">
      <c r="A476" s="24"/>
      <c r="B476" s="302">
        <v>464</v>
      </c>
      <c r="C476" s="303"/>
      <c r="D476" s="303"/>
      <c r="E476" s="304"/>
      <c r="F476" s="304"/>
      <c r="G476" s="304"/>
      <c r="H476" s="304"/>
      <c r="I476" s="304"/>
      <c r="J476" s="304"/>
      <c r="K476" s="304"/>
      <c r="L476" s="304"/>
      <c r="M476" s="304"/>
      <c r="N476" s="304"/>
      <c r="O476" s="305" t="str">
        <f t="shared" si="94"/>
        <v/>
      </c>
      <c r="P476" s="306" t="str">
        <f t="shared" si="84"/>
        <v/>
      </c>
      <c r="Q476" s="307">
        <f t="shared" si="85"/>
        <v>100</v>
      </c>
      <c r="R476" s="308" t="str">
        <f t="shared" si="86"/>
        <v/>
      </c>
      <c r="S476" s="309">
        <v>100</v>
      </c>
      <c r="T476" s="310" t="str">
        <f t="shared" si="87"/>
        <v/>
      </c>
      <c r="U476" s="311">
        <v>0</v>
      </c>
      <c r="V476" s="312" t="str">
        <f t="shared" si="88"/>
        <v/>
      </c>
      <c r="W476" s="313" t="s">
        <v>125</v>
      </c>
      <c r="X476" s="314" t="str">
        <f t="shared" si="89"/>
        <v/>
      </c>
      <c r="Y476" s="313" t="s">
        <v>56</v>
      </c>
      <c r="Z476" s="314" t="str">
        <f>IF(SUM($E476:$N476)&gt;0,$X476*(VLOOKUP($Y476,'Lookup Tables'!$K$4:$L$7,2,FALSE)),"")</f>
        <v/>
      </c>
      <c r="AA476" s="309">
        <v>100</v>
      </c>
      <c r="AB476" s="314" t="str">
        <f t="shared" si="90"/>
        <v/>
      </c>
      <c r="AC476" s="309" t="s">
        <v>62</v>
      </c>
      <c r="AD476" s="314" t="str">
        <f t="shared" si="91"/>
        <v/>
      </c>
      <c r="AE476" s="309" t="s">
        <v>56</v>
      </c>
      <c r="AF476" s="314" t="str">
        <f t="shared" si="92"/>
        <v/>
      </c>
      <c r="AG476" s="315" t="str">
        <f t="shared" si="95"/>
        <v/>
      </c>
      <c r="AH476" s="316" t="s">
        <v>68</v>
      </c>
      <c r="AI476" s="317" t="str">
        <f t="shared" si="93"/>
        <v/>
      </c>
    </row>
    <row r="477" spans="1:35" ht="17.25" customHeight="1" x14ac:dyDescent="0.3">
      <c r="A477" s="24"/>
      <c r="B477" s="302">
        <v>465</v>
      </c>
      <c r="C477" s="303"/>
      <c r="D477" s="303"/>
      <c r="E477" s="304"/>
      <c r="F477" s="304"/>
      <c r="G477" s="304"/>
      <c r="H477" s="304"/>
      <c r="I477" s="304"/>
      <c r="J477" s="304"/>
      <c r="K477" s="304"/>
      <c r="L477" s="304"/>
      <c r="M477" s="304"/>
      <c r="N477" s="304"/>
      <c r="O477" s="305" t="str">
        <f t="shared" si="94"/>
        <v/>
      </c>
      <c r="P477" s="306" t="str">
        <f t="shared" si="84"/>
        <v/>
      </c>
      <c r="Q477" s="307">
        <f t="shared" si="85"/>
        <v>100</v>
      </c>
      <c r="R477" s="308" t="str">
        <f t="shared" si="86"/>
        <v/>
      </c>
      <c r="S477" s="309">
        <v>100</v>
      </c>
      <c r="T477" s="310" t="str">
        <f t="shared" si="87"/>
        <v/>
      </c>
      <c r="U477" s="311">
        <v>0</v>
      </c>
      <c r="V477" s="312" t="str">
        <f t="shared" si="88"/>
        <v/>
      </c>
      <c r="W477" s="313" t="s">
        <v>125</v>
      </c>
      <c r="X477" s="314" t="str">
        <f t="shared" si="89"/>
        <v/>
      </c>
      <c r="Y477" s="313" t="s">
        <v>56</v>
      </c>
      <c r="Z477" s="314" t="str">
        <f>IF(SUM($E477:$N477)&gt;0,$X477*(VLOOKUP($Y477,'Lookup Tables'!$K$4:$L$7,2,FALSE)),"")</f>
        <v/>
      </c>
      <c r="AA477" s="309">
        <v>100</v>
      </c>
      <c r="AB477" s="314" t="str">
        <f t="shared" si="90"/>
        <v/>
      </c>
      <c r="AC477" s="309" t="s">
        <v>62</v>
      </c>
      <c r="AD477" s="314" t="str">
        <f t="shared" si="91"/>
        <v/>
      </c>
      <c r="AE477" s="309" t="s">
        <v>56</v>
      </c>
      <c r="AF477" s="314" t="str">
        <f t="shared" si="92"/>
        <v/>
      </c>
      <c r="AG477" s="315" t="str">
        <f t="shared" si="95"/>
        <v/>
      </c>
      <c r="AH477" s="316" t="s">
        <v>68</v>
      </c>
      <c r="AI477" s="317" t="str">
        <f t="shared" si="93"/>
        <v/>
      </c>
    </row>
    <row r="478" spans="1:35" ht="17.25" customHeight="1" x14ac:dyDescent="0.3">
      <c r="A478" s="24"/>
      <c r="B478" s="302">
        <v>466</v>
      </c>
      <c r="C478" s="303"/>
      <c r="D478" s="303"/>
      <c r="E478" s="304"/>
      <c r="F478" s="304"/>
      <c r="G478" s="304"/>
      <c r="H478" s="304"/>
      <c r="I478" s="304"/>
      <c r="J478" s="304"/>
      <c r="K478" s="304"/>
      <c r="L478" s="304"/>
      <c r="M478" s="304"/>
      <c r="N478" s="304"/>
      <c r="O478" s="305" t="str">
        <f t="shared" si="94"/>
        <v/>
      </c>
      <c r="P478" s="306" t="str">
        <f t="shared" si="84"/>
        <v/>
      </c>
      <c r="Q478" s="307">
        <f t="shared" si="85"/>
        <v>100</v>
      </c>
      <c r="R478" s="308" t="str">
        <f t="shared" si="86"/>
        <v/>
      </c>
      <c r="S478" s="309">
        <v>100</v>
      </c>
      <c r="T478" s="310" t="str">
        <f t="shared" si="87"/>
        <v/>
      </c>
      <c r="U478" s="311">
        <v>0</v>
      </c>
      <c r="V478" s="312" t="str">
        <f t="shared" si="88"/>
        <v/>
      </c>
      <c r="W478" s="313" t="s">
        <v>125</v>
      </c>
      <c r="X478" s="314" t="str">
        <f t="shared" si="89"/>
        <v/>
      </c>
      <c r="Y478" s="313" t="s">
        <v>56</v>
      </c>
      <c r="Z478" s="314" t="str">
        <f>IF(SUM($E478:$N478)&gt;0,$X478*(VLOOKUP($Y478,'Lookup Tables'!$K$4:$L$7,2,FALSE)),"")</f>
        <v/>
      </c>
      <c r="AA478" s="309">
        <v>100</v>
      </c>
      <c r="AB478" s="314" t="str">
        <f t="shared" si="90"/>
        <v/>
      </c>
      <c r="AC478" s="309" t="s">
        <v>62</v>
      </c>
      <c r="AD478" s="314" t="str">
        <f t="shared" si="91"/>
        <v/>
      </c>
      <c r="AE478" s="309" t="s">
        <v>56</v>
      </c>
      <c r="AF478" s="314" t="str">
        <f t="shared" si="92"/>
        <v/>
      </c>
      <c r="AG478" s="315" t="str">
        <f t="shared" si="95"/>
        <v/>
      </c>
      <c r="AH478" s="316" t="s">
        <v>68</v>
      </c>
      <c r="AI478" s="317" t="str">
        <f t="shared" si="93"/>
        <v/>
      </c>
    </row>
    <row r="479" spans="1:35" ht="17.25" customHeight="1" x14ac:dyDescent="0.3">
      <c r="A479" s="24"/>
      <c r="B479" s="302">
        <v>467</v>
      </c>
      <c r="C479" s="303"/>
      <c r="D479" s="303"/>
      <c r="E479" s="304"/>
      <c r="F479" s="304"/>
      <c r="G479" s="304"/>
      <c r="H479" s="304"/>
      <c r="I479" s="304"/>
      <c r="J479" s="304"/>
      <c r="K479" s="304"/>
      <c r="L479" s="304"/>
      <c r="M479" s="304"/>
      <c r="N479" s="304"/>
      <c r="O479" s="305" t="str">
        <f t="shared" si="94"/>
        <v/>
      </c>
      <c r="P479" s="306" t="str">
        <f t="shared" si="84"/>
        <v/>
      </c>
      <c r="Q479" s="307">
        <f t="shared" si="85"/>
        <v>100</v>
      </c>
      <c r="R479" s="308" t="str">
        <f t="shared" si="86"/>
        <v/>
      </c>
      <c r="S479" s="309">
        <v>100</v>
      </c>
      <c r="T479" s="310" t="str">
        <f t="shared" si="87"/>
        <v/>
      </c>
      <c r="U479" s="311">
        <v>0</v>
      </c>
      <c r="V479" s="312" t="str">
        <f t="shared" si="88"/>
        <v/>
      </c>
      <c r="W479" s="313" t="s">
        <v>125</v>
      </c>
      <c r="X479" s="314" t="str">
        <f t="shared" si="89"/>
        <v/>
      </c>
      <c r="Y479" s="313" t="s">
        <v>56</v>
      </c>
      <c r="Z479" s="314" t="str">
        <f>IF(SUM($E479:$N479)&gt;0,$X479*(VLOOKUP($Y479,'Lookup Tables'!$K$4:$L$7,2,FALSE)),"")</f>
        <v/>
      </c>
      <c r="AA479" s="309">
        <v>100</v>
      </c>
      <c r="AB479" s="314" t="str">
        <f t="shared" si="90"/>
        <v/>
      </c>
      <c r="AC479" s="309" t="s">
        <v>62</v>
      </c>
      <c r="AD479" s="314" t="str">
        <f t="shared" si="91"/>
        <v/>
      </c>
      <c r="AE479" s="309" t="s">
        <v>56</v>
      </c>
      <c r="AF479" s="314" t="str">
        <f t="shared" si="92"/>
        <v/>
      </c>
      <c r="AG479" s="315" t="str">
        <f t="shared" si="95"/>
        <v/>
      </c>
      <c r="AH479" s="316" t="s">
        <v>68</v>
      </c>
      <c r="AI479" s="317" t="str">
        <f t="shared" si="93"/>
        <v/>
      </c>
    </row>
    <row r="480" spans="1:35" ht="17.25" customHeight="1" x14ac:dyDescent="0.3">
      <c r="A480" s="24"/>
      <c r="B480" s="302">
        <v>468</v>
      </c>
      <c r="C480" s="303"/>
      <c r="D480" s="303"/>
      <c r="E480" s="304"/>
      <c r="F480" s="304"/>
      <c r="G480" s="304"/>
      <c r="H480" s="304"/>
      <c r="I480" s="304"/>
      <c r="J480" s="304"/>
      <c r="K480" s="304"/>
      <c r="L480" s="304"/>
      <c r="M480" s="304"/>
      <c r="N480" s="304"/>
      <c r="O480" s="305" t="str">
        <f t="shared" si="94"/>
        <v/>
      </c>
      <c r="P480" s="306" t="str">
        <f t="shared" si="84"/>
        <v/>
      </c>
      <c r="Q480" s="307">
        <f t="shared" si="85"/>
        <v>100</v>
      </c>
      <c r="R480" s="308" t="str">
        <f t="shared" si="86"/>
        <v/>
      </c>
      <c r="S480" s="309">
        <v>100</v>
      </c>
      <c r="T480" s="310" t="str">
        <f t="shared" si="87"/>
        <v/>
      </c>
      <c r="U480" s="311">
        <v>0</v>
      </c>
      <c r="V480" s="312" t="str">
        <f t="shared" si="88"/>
        <v/>
      </c>
      <c r="W480" s="313" t="s">
        <v>125</v>
      </c>
      <c r="X480" s="314" t="str">
        <f t="shared" si="89"/>
        <v/>
      </c>
      <c r="Y480" s="313" t="s">
        <v>56</v>
      </c>
      <c r="Z480" s="314" t="str">
        <f>IF(SUM($E480:$N480)&gt;0,$X480*(VLOOKUP($Y480,'Lookup Tables'!$K$4:$L$7,2,FALSE)),"")</f>
        <v/>
      </c>
      <c r="AA480" s="309">
        <v>100</v>
      </c>
      <c r="AB480" s="314" t="str">
        <f t="shared" si="90"/>
        <v/>
      </c>
      <c r="AC480" s="309" t="s">
        <v>62</v>
      </c>
      <c r="AD480" s="314" t="str">
        <f t="shared" si="91"/>
        <v/>
      </c>
      <c r="AE480" s="309" t="s">
        <v>56</v>
      </c>
      <c r="AF480" s="314" t="str">
        <f t="shared" si="92"/>
        <v/>
      </c>
      <c r="AG480" s="315" t="str">
        <f t="shared" si="95"/>
        <v/>
      </c>
      <c r="AH480" s="316" t="s">
        <v>68</v>
      </c>
      <c r="AI480" s="317" t="str">
        <f t="shared" si="93"/>
        <v/>
      </c>
    </row>
    <row r="481" spans="1:35" ht="17.25" customHeight="1" x14ac:dyDescent="0.3">
      <c r="A481" s="24"/>
      <c r="B481" s="302">
        <v>469</v>
      </c>
      <c r="C481" s="303"/>
      <c r="D481" s="303"/>
      <c r="E481" s="304"/>
      <c r="F481" s="304"/>
      <c r="G481" s="304"/>
      <c r="H481" s="304"/>
      <c r="I481" s="304"/>
      <c r="J481" s="304"/>
      <c r="K481" s="304"/>
      <c r="L481" s="304"/>
      <c r="M481" s="304"/>
      <c r="N481" s="304"/>
      <c r="O481" s="305" t="str">
        <f t="shared" si="94"/>
        <v/>
      </c>
      <c r="P481" s="306" t="str">
        <f t="shared" si="84"/>
        <v/>
      </c>
      <c r="Q481" s="307">
        <f t="shared" si="85"/>
        <v>100</v>
      </c>
      <c r="R481" s="308" t="str">
        <f t="shared" si="86"/>
        <v/>
      </c>
      <c r="S481" s="309">
        <v>100</v>
      </c>
      <c r="T481" s="310" t="str">
        <f t="shared" si="87"/>
        <v/>
      </c>
      <c r="U481" s="311">
        <v>0</v>
      </c>
      <c r="V481" s="312" t="str">
        <f t="shared" si="88"/>
        <v/>
      </c>
      <c r="W481" s="313" t="s">
        <v>125</v>
      </c>
      <c r="X481" s="314" t="str">
        <f t="shared" si="89"/>
        <v/>
      </c>
      <c r="Y481" s="313" t="s">
        <v>56</v>
      </c>
      <c r="Z481" s="314" t="str">
        <f>IF(SUM($E481:$N481)&gt;0,$X481*(VLOOKUP($Y481,'Lookup Tables'!$K$4:$L$7,2,FALSE)),"")</f>
        <v/>
      </c>
      <c r="AA481" s="309">
        <v>100</v>
      </c>
      <c r="AB481" s="314" t="str">
        <f t="shared" si="90"/>
        <v/>
      </c>
      <c r="AC481" s="309" t="s">
        <v>62</v>
      </c>
      <c r="AD481" s="314" t="str">
        <f t="shared" si="91"/>
        <v/>
      </c>
      <c r="AE481" s="309" t="s">
        <v>56</v>
      </c>
      <c r="AF481" s="314" t="str">
        <f t="shared" si="92"/>
        <v/>
      </c>
      <c r="AG481" s="315" t="str">
        <f t="shared" si="95"/>
        <v/>
      </c>
      <c r="AH481" s="316" t="s">
        <v>68</v>
      </c>
      <c r="AI481" s="317" t="str">
        <f t="shared" si="93"/>
        <v/>
      </c>
    </row>
    <row r="482" spans="1:35" ht="17.25" customHeight="1" x14ac:dyDescent="0.3">
      <c r="A482" s="24"/>
      <c r="B482" s="302">
        <v>470</v>
      </c>
      <c r="C482" s="303"/>
      <c r="D482" s="303"/>
      <c r="E482" s="304"/>
      <c r="F482" s="304"/>
      <c r="G482" s="304"/>
      <c r="H482" s="304"/>
      <c r="I482" s="304"/>
      <c r="J482" s="304"/>
      <c r="K482" s="304"/>
      <c r="L482" s="304"/>
      <c r="M482" s="304"/>
      <c r="N482" s="304"/>
      <c r="O482" s="305" t="str">
        <f t="shared" si="94"/>
        <v/>
      </c>
      <c r="P482" s="306" t="str">
        <f t="shared" si="84"/>
        <v/>
      </c>
      <c r="Q482" s="307">
        <f t="shared" si="85"/>
        <v>100</v>
      </c>
      <c r="R482" s="308" t="str">
        <f t="shared" si="86"/>
        <v/>
      </c>
      <c r="S482" s="309">
        <v>100</v>
      </c>
      <c r="T482" s="310" t="str">
        <f t="shared" si="87"/>
        <v/>
      </c>
      <c r="U482" s="311">
        <v>0</v>
      </c>
      <c r="V482" s="312" t="str">
        <f t="shared" si="88"/>
        <v/>
      </c>
      <c r="W482" s="313" t="s">
        <v>125</v>
      </c>
      <c r="X482" s="314" t="str">
        <f t="shared" si="89"/>
        <v/>
      </c>
      <c r="Y482" s="313" t="s">
        <v>56</v>
      </c>
      <c r="Z482" s="314" t="str">
        <f>IF(SUM($E482:$N482)&gt;0,$X482*(VLOOKUP($Y482,'Lookup Tables'!$K$4:$L$7,2,FALSE)),"")</f>
        <v/>
      </c>
      <c r="AA482" s="309">
        <v>100</v>
      </c>
      <c r="AB482" s="314" t="str">
        <f t="shared" si="90"/>
        <v/>
      </c>
      <c r="AC482" s="309" t="s">
        <v>62</v>
      </c>
      <c r="AD482" s="314" t="str">
        <f t="shared" si="91"/>
        <v/>
      </c>
      <c r="AE482" s="309" t="s">
        <v>56</v>
      </c>
      <c r="AF482" s="314" t="str">
        <f t="shared" si="92"/>
        <v/>
      </c>
      <c r="AG482" s="315" t="str">
        <f t="shared" si="95"/>
        <v/>
      </c>
      <c r="AH482" s="316" t="s">
        <v>68</v>
      </c>
      <c r="AI482" s="317" t="str">
        <f t="shared" si="93"/>
        <v/>
      </c>
    </row>
    <row r="483" spans="1:35" ht="17.25" customHeight="1" x14ac:dyDescent="0.3">
      <c r="A483" s="24"/>
      <c r="B483" s="302">
        <v>471</v>
      </c>
      <c r="C483" s="303"/>
      <c r="D483" s="303"/>
      <c r="E483" s="304"/>
      <c r="F483" s="304"/>
      <c r="G483" s="304"/>
      <c r="H483" s="304"/>
      <c r="I483" s="304"/>
      <c r="J483" s="304"/>
      <c r="K483" s="304"/>
      <c r="L483" s="304"/>
      <c r="M483" s="304"/>
      <c r="N483" s="304"/>
      <c r="O483" s="305" t="str">
        <f t="shared" si="94"/>
        <v/>
      </c>
      <c r="P483" s="306" t="str">
        <f t="shared" si="84"/>
        <v/>
      </c>
      <c r="Q483" s="307">
        <f t="shared" si="85"/>
        <v>100</v>
      </c>
      <c r="R483" s="308" t="str">
        <f t="shared" si="86"/>
        <v/>
      </c>
      <c r="S483" s="309">
        <v>100</v>
      </c>
      <c r="T483" s="310" t="str">
        <f t="shared" si="87"/>
        <v/>
      </c>
      <c r="U483" s="311">
        <v>0</v>
      </c>
      <c r="V483" s="312" t="str">
        <f t="shared" si="88"/>
        <v/>
      </c>
      <c r="W483" s="313" t="s">
        <v>125</v>
      </c>
      <c r="X483" s="314" t="str">
        <f t="shared" si="89"/>
        <v/>
      </c>
      <c r="Y483" s="313" t="s">
        <v>56</v>
      </c>
      <c r="Z483" s="314" t="str">
        <f>IF(SUM($E483:$N483)&gt;0,$X483*(VLOOKUP($Y483,'Lookup Tables'!$K$4:$L$7,2,FALSE)),"")</f>
        <v/>
      </c>
      <c r="AA483" s="309">
        <v>100</v>
      </c>
      <c r="AB483" s="314" t="str">
        <f t="shared" si="90"/>
        <v/>
      </c>
      <c r="AC483" s="309" t="s">
        <v>62</v>
      </c>
      <c r="AD483" s="314" t="str">
        <f t="shared" si="91"/>
        <v/>
      </c>
      <c r="AE483" s="309" t="s">
        <v>56</v>
      </c>
      <c r="AF483" s="314" t="str">
        <f t="shared" si="92"/>
        <v/>
      </c>
      <c r="AG483" s="315" t="str">
        <f t="shared" si="95"/>
        <v/>
      </c>
      <c r="AH483" s="316" t="s">
        <v>68</v>
      </c>
      <c r="AI483" s="317" t="str">
        <f t="shared" si="93"/>
        <v/>
      </c>
    </row>
    <row r="484" spans="1:35" ht="17.25" customHeight="1" x14ac:dyDescent="0.3">
      <c r="A484" s="24"/>
      <c r="B484" s="302">
        <v>472</v>
      </c>
      <c r="C484" s="303"/>
      <c r="D484" s="303"/>
      <c r="E484" s="304"/>
      <c r="F484" s="304"/>
      <c r="G484" s="304"/>
      <c r="H484" s="304"/>
      <c r="I484" s="304"/>
      <c r="J484" s="304"/>
      <c r="K484" s="304"/>
      <c r="L484" s="304"/>
      <c r="M484" s="304"/>
      <c r="N484" s="304"/>
      <c r="O484" s="305" t="str">
        <f t="shared" si="94"/>
        <v/>
      </c>
      <c r="P484" s="306" t="str">
        <f t="shared" si="84"/>
        <v/>
      </c>
      <c r="Q484" s="307">
        <f t="shared" si="85"/>
        <v>100</v>
      </c>
      <c r="R484" s="308" t="str">
        <f t="shared" si="86"/>
        <v/>
      </c>
      <c r="S484" s="309">
        <v>100</v>
      </c>
      <c r="T484" s="310" t="str">
        <f t="shared" si="87"/>
        <v/>
      </c>
      <c r="U484" s="311">
        <v>0</v>
      </c>
      <c r="V484" s="312" t="str">
        <f t="shared" si="88"/>
        <v/>
      </c>
      <c r="W484" s="313" t="s">
        <v>125</v>
      </c>
      <c r="X484" s="314" t="str">
        <f t="shared" si="89"/>
        <v/>
      </c>
      <c r="Y484" s="313" t="s">
        <v>56</v>
      </c>
      <c r="Z484" s="314" t="str">
        <f>IF(SUM($E484:$N484)&gt;0,$X484*(VLOOKUP($Y484,'Lookup Tables'!$K$4:$L$7,2,FALSE)),"")</f>
        <v/>
      </c>
      <c r="AA484" s="309">
        <v>100</v>
      </c>
      <c r="AB484" s="314" t="str">
        <f t="shared" si="90"/>
        <v/>
      </c>
      <c r="AC484" s="309" t="s">
        <v>62</v>
      </c>
      <c r="AD484" s="314" t="str">
        <f t="shared" si="91"/>
        <v/>
      </c>
      <c r="AE484" s="309" t="s">
        <v>56</v>
      </c>
      <c r="AF484" s="314" t="str">
        <f t="shared" si="92"/>
        <v/>
      </c>
      <c r="AG484" s="315" t="str">
        <f t="shared" si="95"/>
        <v/>
      </c>
      <c r="AH484" s="316" t="s">
        <v>68</v>
      </c>
      <c r="AI484" s="317" t="str">
        <f t="shared" si="93"/>
        <v/>
      </c>
    </row>
    <row r="485" spans="1:35" ht="17.25" customHeight="1" x14ac:dyDescent="0.3">
      <c r="A485" s="24"/>
      <c r="B485" s="302">
        <v>473</v>
      </c>
      <c r="C485" s="303"/>
      <c r="D485" s="303"/>
      <c r="E485" s="304"/>
      <c r="F485" s="304"/>
      <c r="G485" s="304"/>
      <c r="H485" s="304"/>
      <c r="I485" s="304"/>
      <c r="J485" s="304"/>
      <c r="K485" s="304"/>
      <c r="L485" s="304"/>
      <c r="M485" s="304"/>
      <c r="N485" s="304"/>
      <c r="O485" s="305" t="str">
        <f t="shared" si="94"/>
        <v/>
      </c>
      <c r="P485" s="306" t="str">
        <f t="shared" si="84"/>
        <v/>
      </c>
      <c r="Q485" s="307">
        <f t="shared" si="85"/>
        <v>100</v>
      </c>
      <c r="R485" s="308" t="str">
        <f t="shared" si="86"/>
        <v/>
      </c>
      <c r="S485" s="309">
        <v>100</v>
      </c>
      <c r="T485" s="310" t="str">
        <f t="shared" si="87"/>
        <v/>
      </c>
      <c r="U485" s="311">
        <v>0</v>
      </c>
      <c r="V485" s="312" t="str">
        <f t="shared" si="88"/>
        <v/>
      </c>
      <c r="W485" s="313" t="s">
        <v>125</v>
      </c>
      <c r="X485" s="314" t="str">
        <f t="shared" si="89"/>
        <v/>
      </c>
      <c r="Y485" s="313" t="s">
        <v>56</v>
      </c>
      <c r="Z485" s="314" t="str">
        <f>IF(SUM($E485:$N485)&gt;0,$X485*(VLOOKUP($Y485,'Lookup Tables'!$K$4:$L$7,2,FALSE)),"")</f>
        <v/>
      </c>
      <c r="AA485" s="309">
        <v>100</v>
      </c>
      <c r="AB485" s="314" t="str">
        <f t="shared" si="90"/>
        <v/>
      </c>
      <c r="AC485" s="309" t="s">
        <v>62</v>
      </c>
      <c r="AD485" s="314" t="str">
        <f t="shared" si="91"/>
        <v/>
      </c>
      <c r="AE485" s="309" t="s">
        <v>56</v>
      </c>
      <c r="AF485" s="314" t="str">
        <f t="shared" si="92"/>
        <v/>
      </c>
      <c r="AG485" s="315" t="str">
        <f t="shared" si="95"/>
        <v/>
      </c>
      <c r="AH485" s="316" t="s">
        <v>68</v>
      </c>
      <c r="AI485" s="317" t="str">
        <f t="shared" si="93"/>
        <v/>
      </c>
    </row>
    <row r="486" spans="1:35" ht="17.25" customHeight="1" x14ac:dyDescent="0.3">
      <c r="A486" s="24"/>
      <c r="B486" s="302">
        <v>474</v>
      </c>
      <c r="C486" s="303"/>
      <c r="D486" s="303"/>
      <c r="E486" s="304"/>
      <c r="F486" s="304"/>
      <c r="G486" s="304"/>
      <c r="H486" s="304"/>
      <c r="I486" s="304"/>
      <c r="J486" s="304"/>
      <c r="K486" s="304"/>
      <c r="L486" s="304"/>
      <c r="M486" s="304"/>
      <c r="N486" s="304"/>
      <c r="O486" s="305" t="str">
        <f t="shared" si="94"/>
        <v/>
      </c>
      <c r="P486" s="306" t="str">
        <f t="shared" si="84"/>
        <v/>
      </c>
      <c r="Q486" s="307">
        <f t="shared" si="85"/>
        <v>100</v>
      </c>
      <c r="R486" s="308" t="str">
        <f t="shared" si="86"/>
        <v/>
      </c>
      <c r="S486" s="309">
        <v>100</v>
      </c>
      <c r="T486" s="310" t="str">
        <f t="shared" si="87"/>
        <v/>
      </c>
      <c r="U486" s="311">
        <v>0</v>
      </c>
      <c r="V486" s="312" t="str">
        <f t="shared" si="88"/>
        <v/>
      </c>
      <c r="W486" s="313" t="s">
        <v>125</v>
      </c>
      <c r="X486" s="314" t="str">
        <f t="shared" si="89"/>
        <v/>
      </c>
      <c r="Y486" s="313" t="s">
        <v>56</v>
      </c>
      <c r="Z486" s="314" t="str">
        <f>IF(SUM($E486:$N486)&gt;0,$X486*(VLOOKUP($Y486,'Lookup Tables'!$K$4:$L$7,2,FALSE)),"")</f>
        <v/>
      </c>
      <c r="AA486" s="309">
        <v>100</v>
      </c>
      <c r="AB486" s="314" t="str">
        <f t="shared" si="90"/>
        <v/>
      </c>
      <c r="AC486" s="309" t="s">
        <v>62</v>
      </c>
      <c r="AD486" s="314" t="str">
        <f t="shared" si="91"/>
        <v/>
      </c>
      <c r="AE486" s="309" t="s">
        <v>56</v>
      </c>
      <c r="AF486" s="314" t="str">
        <f t="shared" si="92"/>
        <v/>
      </c>
      <c r="AG486" s="315" t="str">
        <f t="shared" si="95"/>
        <v/>
      </c>
      <c r="AH486" s="316" t="s">
        <v>68</v>
      </c>
      <c r="AI486" s="317" t="str">
        <f t="shared" si="93"/>
        <v/>
      </c>
    </row>
    <row r="487" spans="1:35" ht="17.25" customHeight="1" x14ac:dyDescent="0.3">
      <c r="A487" s="24"/>
      <c r="B487" s="302">
        <v>475</v>
      </c>
      <c r="C487" s="303"/>
      <c r="D487" s="303"/>
      <c r="E487" s="304"/>
      <c r="F487" s="304"/>
      <c r="G487" s="304"/>
      <c r="H487" s="304"/>
      <c r="I487" s="304"/>
      <c r="J487" s="304"/>
      <c r="K487" s="304"/>
      <c r="L487" s="304"/>
      <c r="M487" s="304"/>
      <c r="N487" s="304"/>
      <c r="O487" s="305" t="str">
        <f t="shared" si="94"/>
        <v/>
      </c>
      <c r="P487" s="306" t="str">
        <f t="shared" si="84"/>
        <v/>
      </c>
      <c r="Q487" s="307">
        <f t="shared" si="85"/>
        <v>100</v>
      </c>
      <c r="R487" s="308" t="str">
        <f t="shared" si="86"/>
        <v/>
      </c>
      <c r="S487" s="309">
        <v>100</v>
      </c>
      <c r="T487" s="310" t="str">
        <f t="shared" si="87"/>
        <v/>
      </c>
      <c r="U487" s="311">
        <v>0</v>
      </c>
      <c r="V487" s="312" t="str">
        <f t="shared" si="88"/>
        <v/>
      </c>
      <c r="W487" s="313" t="s">
        <v>125</v>
      </c>
      <c r="X487" s="314" t="str">
        <f t="shared" si="89"/>
        <v/>
      </c>
      <c r="Y487" s="313" t="s">
        <v>56</v>
      </c>
      <c r="Z487" s="314" t="str">
        <f>IF(SUM($E487:$N487)&gt;0,$X487*(VLOOKUP($Y487,'Lookup Tables'!$K$4:$L$7,2,FALSE)),"")</f>
        <v/>
      </c>
      <c r="AA487" s="309">
        <v>100</v>
      </c>
      <c r="AB487" s="314" t="str">
        <f t="shared" si="90"/>
        <v/>
      </c>
      <c r="AC487" s="309" t="s">
        <v>62</v>
      </c>
      <c r="AD487" s="314" t="str">
        <f t="shared" si="91"/>
        <v/>
      </c>
      <c r="AE487" s="309" t="s">
        <v>56</v>
      </c>
      <c r="AF487" s="314" t="str">
        <f t="shared" si="92"/>
        <v/>
      </c>
      <c r="AG487" s="315" t="str">
        <f t="shared" si="95"/>
        <v/>
      </c>
      <c r="AH487" s="316" t="s">
        <v>68</v>
      </c>
      <c r="AI487" s="317" t="str">
        <f t="shared" si="93"/>
        <v/>
      </c>
    </row>
    <row r="488" spans="1:35" ht="17.25" customHeight="1" x14ac:dyDescent="0.3">
      <c r="A488" s="24"/>
      <c r="B488" s="302">
        <v>476</v>
      </c>
      <c r="C488" s="303"/>
      <c r="D488" s="303"/>
      <c r="E488" s="304"/>
      <c r="F488" s="304"/>
      <c r="G488" s="304"/>
      <c r="H488" s="304"/>
      <c r="I488" s="304"/>
      <c r="J488" s="304"/>
      <c r="K488" s="304"/>
      <c r="L488" s="304"/>
      <c r="M488" s="304"/>
      <c r="N488" s="304"/>
      <c r="O488" s="305" t="str">
        <f t="shared" si="94"/>
        <v/>
      </c>
      <c r="P488" s="306" t="str">
        <f t="shared" si="84"/>
        <v/>
      </c>
      <c r="Q488" s="307">
        <f t="shared" si="85"/>
        <v>100</v>
      </c>
      <c r="R488" s="308" t="str">
        <f t="shared" si="86"/>
        <v/>
      </c>
      <c r="S488" s="309">
        <v>100</v>
      </c>
      <c r="T488" s="310" t="str">
        <f t="shared" si="87"/>
        <v/>
      </c>
      <c r="U488" s="311">
        <v>0</v>
      </c>
      <c r="V488" s="312" t="str">
        <f t="shared" si="88"/>
        <v/>
      </c>
      <c r="W488" s="313" t="s">
        <v>125</v>
      </c>
      <c r="X488" s="314" t="str">
        <f t="shared" si="89"/>
        <v/>
      </c>
      <c r="Y488" s="313" t="s">
        <v>56</v>
      </c>
      <c r="Z488" s="314" t="str">
        <f>IF(SUM($E488:$N488)&gt;0,$X488*(VLOOKUP($Y488,'Lookup Tables'!$K$4:$L$7,2,FALSE)),"")</f>
        <v/>
      </c>
      <c r="AA488" s="309">
        <v>100</v>
      </c>
      <c r="AB488" s="314" t="str">
        <f t="shared" si="90"/>
        <v/>
      </c>
      <c r="AC488" s="309" t="s">
        <v>62</v>
      </c>
      <c r="AD488" s="314" t="str">
        <f t="shared" si="91"/>
        <v/>
      </c>
      <c r="AE488" s="309" t="s">
        <v>56</v>
      </c>
      <c r="AF488" s="314" t="str">
        <f t="shared" si="92"/>
        <v/>
      </c>
      <c r="AG488" s="315" t="str">
        <f t="shared" si="95"/>
        <v/>
      </c>
      <c r="AH488" s="316" t="s">
        <v>68</v>
      </c>
      <c r="AI488" s="317" t="str">
        <f t="shared" si="93"/>
        <v/>
      </c>
    </row>
    <row r="489" spans="1:35" ht="17.25" customHeight="1" x14ac:dyDescent="0.3">
      <c r="A489" s="24"/>
      <c r="B489" s="302">
        <v>477</v>
      </c>
      <c r="C489" s="303"/>
      <c r="D489" s="303"/>
      <c r="E489" s="304"/>
      <c r="F489" s="304"/>
      <c r="G489" s="304"/>
      <c r="H489" s="304"/>
      <c r="I489" s="304"/>
      <c r="J489" s="304"/>
      <c r="K489" s="304"/>
      <c r="L489" s="304"/>
      <c r="M489" s="304"/>
      <c r="N489" s="304"/>
      <c r="O489" s="305" t="str">
        <f t="shared" si="94"/>
        <v/>
      </c>
      <c r="P489" s="306" t="str">
        <f t="shared" si="84"/>
        <v/>
      </c>
      <c r="Q489" s="307">
        <f t="shared" si="85"/>
        <v>100</v>
      </c>
      <c r="R489" s="308" t="str">
        <f t="shared" si="86"/>
        <v/>
      </c>
      <c r="S489" s="309">
        <v>100</v>
      </c>
      <c r="T489" s="310" t="str">
        <f t="shared" si="87"/>
        <v/>
      </c>
      <c r="U489" s="311">
        <v>0</v>
      </c>
      <c r="V489" s="312" t="str">
        <f t="shared" si="88"/>
        <v/>
      </c>
      <c r="W489" s="313" t="s">
        <v>125</v>
      </c>
      <c r="X489" s="314" t="str">
        <f t="shared" si="89"/>
        <v/>
      </c>
      <c r="Y489" s="313" t="s">
        <v>56</v>
      </c>
      <c r="Z489" s="314" t="str">
        <f>IF(SUM($E489:$N489)&gt;0,$X489*(VLOOKUP($Y489,'Lookup Tables'!$K$4:$L$7,2,FALSE)),"")</f>
        <v/>
      </c>
      <c r="AA489" s="309">
        <v>100</v>
      </c>
      <c r="AB489" s="314" t="str">
        <f t="shared" si="90"/>
        <v/>
      </c>
      <c r="AC489" s="309" t="s">
        <v>62</v>
      </c>
      <c r="AD489" s="314" t="str">
        <f t="shared" si="91"/>
        <v/>
      </c>
      <c r="AE489" s="309" t="s">
        <v>56</v>
      </c>
      <c r="AF489" s="314" t="str">
        <f t="shared" si="92"/>
        <v/>
      </c>
      <c r="AG489" s="315" t="str">
        <f t="shared" si="95"/>
        <v/>
      </c>
      <c r="AH489" s="316" t="s">
        <v>68</v>
      </c>
      <c r="AI489" s="317" t="str">
        <f t="shared" si="93"/>
        <v/>
      </c>
    </row>
    <row r="490" spans="1:35" ht="17.25" customHeight="1" x14ac:dyDescent="0.3">
      <c r="A490" s="24"/>
      <c r="B490" s="302">
        <v>478</v>
      </c>
      <c r="C490" s="303"/>
      <c r="D490" s="303"/>
      <c r="E490" s="304"/>
      <c r="F490" s="304"/>
      <c r="G490" s="304"/>
      <c r="H490" s="304"/>
      <c r="I490" s="304"/>
      <c r="J490" s="304"/>
      <c r="K490" s="304"/>
      <c r="L490" s="304"/>
      <c r="M490" s="304"/>
      <c r="N490" s="304"/>
      <c r="O490" s="305" t="str">
        <f t="shared" si="94"/>
        <v/>
      </c>
      <c r="P490" s="306" t="str">
        <f t="shared" si="84"/>
        <v/>
      </c>
      <c r="Q490" s="307">
        <f t="shared" si="85"/>
        <v>100</v>
      </c>
      <c r="R490" s="308" t="str">
        <f t="shared" si="86"/>
        <v/>
      </c>
      <c r="S490" s="309">
        <v>100</v>
      </c>
      <c r="T490" s="310" t="str">
        <f t="shared" si="87"/>
        <v/>
      </c>
      <c r="U490" s="311">
        <v>0</v>
      </c>
      <c r="V490" s="312" t="str">
        <f t="shared" si="88"/>
        <v/>
      </c>
      <c r="W490" s="313" t="s">
        <v>125</v>
      </c>
      <c r="X490" s="314" t="str">
        <f t="shared" si="89"/>
        <v/>
      </c>
      <c r="Y490" s="313" t="s">
        <v>56</v>
      </c>
      <c r="Z490" s="314" t="str">
        <f>IF(SUM($E490:$N490)&gt;0,$X490*(VLOOKUP($Y490,'Lookup Tables'!$K$4:$L$7,2,FALSE)),"")</f>
        <v/>
      </c>
      <c r="AA490" s="309">
        <v>100</v>
      </c>
      <c r="AB490" s="314" t="str">
        <f t="shared" si="90"/>
        <v/>
      </c>
      <c r="AC490" s="309" t="s">
        <v>62</v>
      </c>
      <c r="AD490" s="314" t="str">
        <f t="shared" si="91"/>
        <v/>
      </c>
      <c r="AE490" s="309" t="s">
        <v>56</v>
      </c>
      <c r="AF490" s="314" t="str">
        <f t="shared" si="92"/>
        <v/>
      </c>
      <c r="AG490" s="315" t="str">
        <f t="shared" si="95"/>
        <v/>
      </c>
      <c r="AH490" s="316" t="s">
        <v>68</v>
      </c>
      <c r="AI490" s="317" t="str">
        <f t="shared" si="93"/>
        <v/>
      </c>
    </row>
    <row r="491" spans="1:35" ht="17.25" customHeight="1" x14ac:dyDescent="0.3">
      <c r="A491" s="24"/>
      <c r="B491" s="302">
        <v>479</v>
      </c>
      <c r="C491" s="303"/>
      <c r="D491" s="303"/>
      <c r="E491" s="304"/>
      <c r="F491" s="304"/>
      <c r="G491" s="304"/>
      <c r="H491" s="304"/>
      <c r="I491" s="304"/>
      <c r="J491" s="304"/>
      <c r="K491" s="304"/>
      <c r="L491" s="304"/>
      <c r="M491" s="304"/>
      <c r="N491" s="304"/>
      <c r="O491" s="305" t="str">
        <f t="shared" si="94"/>
        <v/>
      </c>
      <c r="P491" s="306" t="str">
        <f t="shared" si="84"/>
        <v/>
      </c>
      <c r="Q491" s="307">
        <f t="shared" si="85"/>
        <v>100</v>
      </c>
      <c r="R491" s="308" t="str">
        <f t="shared" si="86"/>
        <v/>
      </c>
      <c r="S491" s="309">
        <v>100</v>
      </c>
      <c r="T491" s="310" t="str">
        <f t="shared" si="87"/>
        <v/>
      </c>
      <c r="U491" s="311">
        <v>0</v>
      </c>
      <c r="V491" s="312" t="str">
        <f t="shared" si="88"/>
        <v/>
      </c>
      <c r="W491" s="313" t="s">
        <v>125</v>
      </c>
      <c r="X491" s="314" t="str">
        <f t="shared" si="89"/>
        <v/>
      </c>
      <c r="Y491" s="313" t="s">
        <v>56</v>
      </c>
      <c r="Z491" s="314" t="str">
        <f>IF(SUM($E491:$N491)&gt;0,$X491*(VLOOKUP($Y491,'Lookup Tables'!$K$4:$L$7,2,FALSE)),"")</f>
        <v/>
      </c>
      <c r="AA491" s="309">
        <v>100</v>
      </c>
      <c r="AB491" s="314" t="str">
        <f t="shared" si="90"/>
        <v/>
      </c>
      <c r="AC491" s="309" t="s">
        <v>62</v>
      </c>
      <c r="AD491" s="314" t="str">
        <f t="shared" si="91"/>
        <v/>
      </c>
      <c r="AE491" s="309" t="s">
        <v>56</v>
      </c>
      <c r="AF491" s="314" t="str">
        <f t="shared" si="92"/>
        <v/>
      </c>
      <c r="AG491" s="315" t="str">
        <f t="shared" si="95"/>
        <v/>
      </c>
      <c r="AH491" s="316" t="s">
        <v>68</v>
      </c>
      <c r="AI491" s="317" t="str">
        <f t="shared" si="93"/>
        <v/>
      </c>
    </row>
    <row r="492" spans="1:35" ht="17.25" customHeight="1" x14ac:dyDescent="0.3">
      <c r="A492" s="24"/>
      <c r="B492" s="302">
        <v>480</v>
      </c>
      <c r="C492" s="303"/>
      <c r="D492" s="303"/>
      <c r="E492" s="304"/>
      <c r="F492" s="304"/>
      <c r="G492" s="304"/>
      <c r="H492" s="304"/>
      <c r="I492" s="304"/>
      <c r="J492" s="304"/>
      <c r="K492" s="304"/>
      <c r="L492" s="304"/>
      <c r="M492" s="304"/>
      <c r="N492" s="304"/>
      <c r="O492" s="305" t="str">
        <f t="shared" si="94"/>
        <v/>
      </c>
      <c r="P492" s="306" t="str">
        <f t="shared" si="84"/>
        <v/>
      </c>
      <c r="Q492" s="307">
        <f t="shared" si="85"/>
        <v>100</v>
      </c>
      <c r="R492" s="308" t="str">
        <f t="shared" si="86"/>
        <v/>
      </c>
      <c r="S492" s="309">
        <v>100</v>
      </c>
      <c r="T492" s="310" t="str">
        <f t="shared" si="87"/>
        <v/>
      </c>
      <c r="U492" s="311">
        <v>0</v>
      </c>
      <c r="V492" s="312" t="str">
        <f t="shared" si="88"/>
        <v/>
      </c>
      <c r="W492" s="313" t="s">
        <v>125</v>
      </c>
      <c r="X492" s="314" t="str">
        <f t="shared" si="89"/>
        <v/>
      </c>
      <c r="Y492" s="313" t="s">
        <v>56</v>
      </c>
      <c r="Z492" s="314" t="str">
        <f>IF(SUM($E492:$N492)&gt;0,$X492*(VLOOKUP($Y492,'Lookup Tables'!$K$4:$L$7,2,FALSE)),"")</f>
        <v/>
      </c>
      <c r="AA492" s="309">
        <v>100</v>
      </c>
      <c r="AB492" s="314" t="str">
        <f t="shared" si="90"/>
        <v/>
      </c>
      <c r="AC492" s="309" t="s">
        <v>62</v>
      </c>
      <c r="AD492" s="314" t="str">
        <f t="shared" si="91"/>
        <v/>
      </c>
      <c r="AE492" s="309" t="s">
        <v>56</v>
      </c>
      <c r="AF492" s="314" t="str">
        <f t="shared" si="92"/>
        <v/>
      </c>
      <c r="AG492" s="315" t="str">
        <f t="shared" si="95"/>
        <v/>
      </c>
      <c r="AH492" s="316" t="s">
        <v>68</v>
      </c>
      <c r="AI492" s="317" t="str">
        <f t="shared" si="93"/>
        <v/>
      </c>
    </row>
    <row r="493" spans="1:35" ht="17.25" customHeight="1" x14ac:dyDescent="0.3">
      <c r="A493" s="24"/>
      <c r="B493" s="302">
        <v>481</v>
      </c>
      <c r="C493" s="303"/>
      <c r="D493" s="303"/>
      <c r="E493" s="304"/>
      <c r="F493" s="304"/>
      <c r="G493" s="304"/>
      <c r="H493" s="304"/>
      <c r="I493" s="304"/>
      <c r="J493" s="304"/>
      <c r="K493" s="304"/>
      <c r="L493" s="304"/>
      <c r="M493" s="304"/>
      <c r="N493" s="304"/>
      <c r="O493" s="305" t="str">
        <f t="shared" si="94"/>
        <v/>
      </c>
      <c r="P493" s="306" t="str">
        <f t="shared" si="84"/>
        <v/>
      </c>
      <c r="Q493" s="307">
        <f t="shared" si="85"/>
        <v>100</v>
      </c>
      <c r="R493" s="308" t="str">
        <f t="shared" si="86"/>
        <v/>
      </c>
      <c r="S493" s="309">
        <v>100</v>
      </c>
      <c r="T493" s="310" t="str">
        <f t="shared" si="87"/>
        <v/>
      </c>
      <c r="U493" s="311">
        <v>0</v>
      </c>
      <c r="V493" s="312" t="str">
        <f t="shared" si="88"/>
        <v/>
      </c>
      <c r="W493" s="313" t="s">
        <v>125</v>
      </c>
      <c r="X493" s="314" t="str">
        <f t="shared" si="89"/>
        <v/>
      </c>
      <c r="Y493" s="313" t="s">
        <v>56</v>
      </c>
      <c r="Z493" s="314" t="str">
        <f>IF(SUM($E493:$N493)&gt;0,$X493*(VLOOKUP($Y493,'Lookup Tables'!$K$4:$L$7,2,FALSE)),"")</f>
        <v/>
      </c>
      <c r="AA493" s="309">
        <v>100</v>
      </c>
      <c r="AB493" s="314" t="str">
        <f t="shared" si="90"/>
        <v/>
      </c>
      <c r="AC493" s="309" t="s">
        <v>62</v>
      </c>
      <c r="AD493" s="314" t="str">
        <f t="shared" si="91"/>
        <v/>
      </c>
      <c r="AE493" s="309" t="s">
        <v>56</v>
      </c>
      <c r="AF493" s="314" t="str">
        <f t="shared" si="92"/>
        <v/>
      </c>
      <c r="AG493" s="315" t="str">
        <f t="shared" si="95"/>
        <v/>
      </c>
      <c r="AH493" s="316" t="s">
        <v>68</v>
      </c>
      <c r="AI493" s="317" t="str">
        <f t="shared" si="93"/>
        <v/>
      </c>
    </row>
    <row r="494" spans="1:35" ht="17.25" customHeight="1" x14ac:dyDescent="0.3">
      <c r="A494" s="24"/>
      <c r="B494" s="302">
        <v>482</v>
      </c>
      <c r="C494" s="303"/>
      <c r="D494" s="303"/>
      <c r="E494" s="304"/>
      <c r="F494" s="304"/>
      <c r="G494" s="304"/>
      <c r="H494" s="304"/>
      <c r="I494" s="304"/>
      <c r="J494" s="304"/>
      <c r="K494" s="304"/>
      <c r="L494" s="304"/>
      <c r="M494" s="304"/>
      <c r="N494" s="304"/>
      <c r="O494" s="305" t="str">
        <f t="shared" si="94"/>
        <v/>
      </c>
      <c r="P494" s="306" t="str">
        <f t="shared" si="84"/>
        <v/>
      </c>
      <c r="Q494" s="307">
        <f t="shared" si="85"/>
        <v>100</v>
      </c>
      <c r="R494" s="308" t="str">
        <f t="shared" si="86"/>
        <v/>
      </c>
      <c r="S494" s="309">
        <v>100</v>
      </c>
      <c r="T494" s="310" t="str">
        <f t="shared" si="87"/>
        <v/>
      </c>
      <c r="U494" s="311">
        <v>0</v>
      </c>
      <c r="V494" s="312" t="str">
        <f t="shared" si="88"/>
        <v/>
      </c>
      <c r="W494" s="313" t="s">
        <v>125</v>
      </c>
      <c r="X494" s="314" t="str">
        <f t="shared" si="89"/>
        <v/>
      </c>
      <c r="Y494" s="313" t="s">
        <v>56</v>
      </c>
      <c r="Z494" s="314" t="str">
        <f>IF(SUM($E494:$N494)&gt;0,$X494*(VLOOKUP($Y494,'Lookup Tables'!$K$4:$L$7,2,FALSE)),"")</f>
        <v/>
      </c>
      <c r="AA494" s="309">
        <v>100</v>
      </c>
      <c r="AB494" s="314" t="str">
        <f t="shared" si="90"/>
        <v/>
      </c>
      <c r="AC494" s="309" t="s">
        <v>62</v>
      </c>
      <c r="AD494" s="314" t="str">
        <f t="shared" si="91"/>
        <v/>
      </c>
      <c r="AE494" s="309" t="s">
        <v>56</v>
      </c>
      <c r="AF494" s="314" t="str">
        <f t="shared" si="92"/>
        <v/>
      </c>
      <c r="AG494" s="315" t="str">
        <f t="shared" si="95"/>
        <v/>
      </c>
      <c r="AH494" s="316" t="s">
        <v>68</v>
      </c>
      <c r="AI494" s="317" t="str">
        <f t="shared" si="93"/>
        <v/>
      </c>
    </row>
    <row r="495" spans="1:35" ht="17.25" customHeight="1" x14ac:dyDescent="0.3">
      <c r="A495" s="24"/>
      <c r="B495" s="302">
        <v>483</v>
      </c>
      <c r="C495" s="303"/>
      <c r="D495" s="303"/>
      <c r="E495" s="304"/>
      <c r="F495" s="304"/>
      <c r="G495" s="304"/>
      <c r="H495" s="304"/>
      <c r="I495" s="304"/>
      <c r="J495" s="304"/>
      <c r="K495" s="304"/>
      <c r="L495" s="304"/>
      <c r="M495" s="304"/>
      <c r="N495" s="304"/>
      <c r="O495" s="305" t="str">
        <f t="shared" si="94"/>
        <v/>
      </c>
      <c r="P495" s="306" t="str">
        <f t="shared" si="84"/>
        <v/>
      </c>
      <c r="Q495" s="307">
        <f t="shared" si="85"/>
        <v>100</v>
      </c>
      <c r="R495" s="308" t="str">
        <f t="shared" si="86"/>
        <v/>
      </c>
      <c r="S495" s="309">
        <v>100</v>
      </c>
      <c r="T495" s="310" t="str">
        <f t="shared" si="87"/>
        <v/>
      </c>
      <c r="U495" s="311">
        <v>0</v>
      </c>
      <c r="V495" s="312" t="str">
        <f t="shared" si="88"/>
        <v/>
      </c>
      <c r="W495" s="313" t="s">
        <v>125</v>
      </c>
      <c r="X495" s="314" t="str">
        <f t="shared" si="89"/>
        <v/>
      </c>
      <c r="Y495" s="313" t="s">
        <v>56</v>
      </c>
      <c r="Z495" s="314" t="str">
        <f>IF(SUM($E495:$N495)&gt;0,$X495*(VLOOKUP($Y495,'Lookup Tables'!$K$4:$L$7,2,FALSE)),"")</f>
        <v/>
      </c>
      <c r="AA495" s="309">
        <v>100</v>
      </c>
      <c r="AB495" s="314" t="str">
        <f t="shared" si="90"/>
        <v/>
      </c>
      <c r="AC495" s="309" t="s">
        <v>62</v>
      </c>
      <c r="AD495" s="314" t="str">
        <f t="shared" si="91"/>
        <v/>
      </c>
      <c r="AE495" s="309" t="s">
        <v>56</v>
      </c>
      <c r="AF495" s="314" t="str">
        <f t="shared" si="92"/>
        <v/>
      </c>
      <c r="AG495" s="315" t="str">
        <f t="shared" si="95"/>
        <v/>
      </c>
      <c r="AH495" s="316" t="s">
        <v>68</v>
      </c>
      <c r="AI495" s="317" t="str">
        <f t="shared" si="93"/>
        <v/>
      </c>
    </row>
    <row r="496" spans="1:35" ht="17.25" customHeight="1" x14ac:dyDescent="0.3">
      <c r="A496" s="24"/>
      <c r="B496" s="302">
        <v>484</v>
      </c>
      <c r="C496" s="303"/>
      <c r="D496" s="303"/>
      <c r="E496" s="304"/>
      <c r="F496" s="304"/>
      <c r="G496" s="304"/>
      <c r="H496" s="304"/>
      <c r="I496" s="304"/>
      <c r="J496" s="304"/>
      <c r="K496" s="304"/>
      <c r="L496" s="304"/>
      <c r="M496" s="304"/>
      <c r="N496" s="304"/>
      <c r="O496" s="305" t="str">
        <f t="shared" si="94"/>
        <v/>
      </c>
      <c r="P496" s="306" t="str">
        <f t="shared" si="84"/>
        <v/>
      </c>
      <c r="Q496" s="307">
        <f t="shared" si="85"/>
        <v>100</v>
      </c>
      <c r="R496" s="308" t="str">
        <f t="shared" si="86"/>
        <v/>
      </c>
      <c r="S496" s="309">
        <v>100</v>
      </c>
      <c r="T496" s="310" t="str">
        <f t="shared" si="87"/>
        <v/>
      </c>
      <c r="U496" s="311">
        <v>0</v>
      </c>
      <c r="V496" s="312" t="str">
        <f t="shared" si="88"/>
        <v/>
      </c>
      <c r="W496" s="313" t="s">
        <v>125</v>
      </c>
      <c r="X496" s="314" t="str">
        <f t="shared" si="89"/>
        <v/>
      </c>
      <c r="Y496" s="313" t="s">
        <v>56</v>
      </c>
      <c r="Z496" s="314" t="str">
        <f>IF(SUM($E496:$N496)&gt;0,$X496*(VLOOKUP($Y496,'Lookup Tables'!$K$4:$L$7,2,FALSE)),"")</f>
        <v/>
      </c>
      <c r="AA496" s="309">
        <v>100</v>
      </c>
      <c r="AB496" s="314" t="str">
        <f t="shared" si="90"/>
        <v/>
      </c>
      <c r="AC496" s="309" t="s">
        <v>62</v>
      </c>
      <c r="AD496" s="314" t="str">
        <f t="shared" si="91"/>
        <v/>
      </c>
      <c r="AE496" s="309" t="s">
        <v>56</v>
      </c>
      <c r="AF496" s="314" t="str">
        <f t="shared" si="92"/>
        <v/>
      </c>
      <c r="AG496" s="315" t="str">
        <f t="shared" si="95"/>
        <v/>
      </c>
      <c r="AH496" s="316" t="s">
        <v>68</v>
      </c>
      <c r="AI496" s="317" t="str">
        <f t="shared" si="93"/>
        <v/>
      </c>
    </row>
    <row r="497" spans="1:35" ht="17.25" customHeight="1" x14ac:dyDescent="0.3">
      <c r="A497" s="24"/>
      <c r="B497" s="302">
        <v>485</v>
      </c>
      <c r="C497" s="303"/>
      <c r="D497" s="303"/>
      <c r="E497" s="304"/>
      <c r="F497" s="304"/>
      <c r="G497" s="304"/>
      <c r="H497" s="304"/>
      <c r="I497" s="304"/>
      <c r="J497" s="304"/>
      <c r="K497" s="304"/>
      <c r="L497" s="304"/>
      <c r="M497" s="304"/>
      <c r="N497" s="304"/>
      <c r="O497" s="305" t="str">
        <f t="shared" si="94"/>
        <v/>
      </c>
      <c r="P497" s="306" t="str">
        <f t="shared" si="84"/>
        <v/>
      </c>
      <c r="Q497" s="307">
        <f t="shared" si="85"/>
        <v>100</v>
      </c>
      <c r="R497" s="308" t="str">
        <f t="shared" si="86"/>
        <v/>
      </c>
      <c r="S497" s="309">
        <v>100</v>
      </c>
      <c r="T497" s="310" t="str">
        <f t="shared" si="87"/>
        <v/>
      </c>
      <c r="U497" s="311">
        <v>0</v>
      </c>
      <c r="V497" s="312" t="str">
        <f t="shared" si="88"/>
        <v/>
      </c>
      <c r="W497" s="313" t="s">
        <v>125</v>
      </c>
      <c r="X497" s="314" t="str">
        <f t="shared" si="89"/>
        <v/>
      </c>
      <c r="Y497" s="313" t="s">
        <v>56</v>
      </c>
      <c r="Z497" s="314" t="str">
        <f>IF(SUM($E497:$N497)&gt;0,$X497*(VLOOKUP($Y497,'Lookup Tables'!$K$4:$L$7,2,FALSE)),"")</f>
        <v/>
      </c>
      <c r="AA497" s="309">
        <v>100</v>
      </c>
      <c r="AB497" s="314" t="str">
        <f t="shared" si="90"/>
        <v/>
      </c>
      <c r="AC497" s="309" t="s">
        <v>62</v>
      </c>
      <c r="AD497" s="314" t="str">
        <f t="shared" si="91"/>
        <v/>
      </c>
      <c r="AE497" s="309" t="s">
        <v>56</v>
      </c>
      <c r="AF497" s="314" t="str">
        <f t="shared" si="92"/>
        <v/>
      </c>
      <c r="AG497" s="315" t="str">
        <f t="shared" si="95"/>
        <v/>
      </c>
      <c r="AH497" s="316" t="s">
        <v>68</v>
      </c>
      <c r="AI497" s="317" t="str">
        <f t="shared" si="93"/>
        <v/>
      </c>
    </row>
    <row r="498" spans="1:35" ht="17.25" customHeight="1" x14ac:dyDescent="0.3">
      <c r="A498" s="24"/>
      <c r="B498" s="302">
        <v>486</v>
      </c>
      <c r="C498" s="303"/>
      <c r="D498" s="303"/>
      <c r="E498" s="304"/>
      <c r="F498" s="304"/>
      <c r="G498" s="304"/>
      <c r="H498" s="304"/>
      <c r="I498" s="304"/>
      <c r="J498" s="304"/>
      <c r="K498" s="304"/>
      <c r="L498" s="304"/>
      <c r="M498" s="304"/>
      <c r="N498" s="304"/>
      <c r="O498" s="305" t="str">
        <f t="shared" si="94"/>
        <v/>
      </c>
      <c r="P498" s="306" t="str">
        <f t="shared" si="84"/>
        <v/>
      </c>
      <c r="Q498" s="307">
        <f t="shared" si="85"/>
        <v>100</v>
      </c>
      <c r="R498" s="308" t="str">
        <f t="shared" si="86"/>
        <v/>
      </c>
      <c r="S498" s="309">
        <v>100</v>
      </c>
      <c r="T498" s="310" t="str">
        <f t="shared" si="87"/>
        <v/>
      </c>
      <c r="U498" s="311">
        <v>0</v>
      </c>
      <c r="V498" s="312" t="str">
        <f t="shared" si="88"/>
        <v/>
      </c>
      <c r="W498" s="313" t="s">
        <v>125</v>
      </c>
      <c r="X498" s="314" t="str">
        <f t="shared" si="89"/>
        <v/>
      </c>
      <c r="Y498" s="313" t="s">
        <v>56</v>
      </c>
      <c r="Z498" s="314" t="str">
        <f>IF(SUM($E498:$N498)&gt;0,$X498*(VLOOKUP($Y498,'Lookup Tables'!$K$4:$L$7,2,FALSE)),"")</f>
        <v/>
      </c>
      <c r="AA498" s="309">
        <v>100</v>
      </c>
      <c r="AB498" s="314" t="str">
        <f t="shared" si="90"/>
        <v/>
      </c>
      <c r="AC498" s="309" t="s">
        <v>62</v>
      </c>
      <c r="AD498" s="314" t="str">
        <f t="shared" si="91"/>
        <v/>
      </c>
      <c r="AE498" s="309" t="s">
        <v>56</v>
      </c>
      <c r="AF498" s="314" t="str">
        <f t="shared" si="92"/>
        <v/>
      </c>
      <c r="AG498" s="315" t="str">
        <f t="shared" si="95"/>
        <v/>
      </c>
      <c r="AH498" s="316" t="s">
        <v>68</v>
      </c>
      <c r="AI498" s="317" t="str">
        <f t="shared" si="93"/>
        <v/>
      </c>
    </row>
    <row r="499" spans="1:35" ht="17.25" customHeight="1" x14ac:dyDescent="0.3">
      <c r="A499" s="24"/>
      <c r="B499" s="302">
        <v>487</v>
      </c>
      <c r="C499" s="303"/>
      <c r="D499" s="303"/>
      <c r="E499" s="304"/>
      <c r="F499" s="304"/>
      <c r="G499" s="304"/>
      <c r="H499" s="304"/>
      <c r="I499" s="304"/>
      <c r="J499" s="304"/>
      <c r="K499" s="304"/>
      <c r="L499" s="304"/>
      <c r="M499" s="304"/>
      <c r="N499" s="304"/>
      <c r="O499" s="305" t="str">
        <f t="shared" si="94"/>
        <v/>
      </c>
      <c r="P499" s="306" t="str">
        <f t="shared" si="84"/>
        <v/>
      </c>
      <c r="Q499" s="307">
        <f t="shared" si="85"/>
        <v>100</v>
      </c>
      <c r="R499" s="308" t="str">
        <f t="shared" si="86"/>
        <v/>
      </c>
      <c r="S499" s="309">
        <v>100</v>
      </c>
      <c r="T499" s="310" t="str">
        <f t="shared" si="87"/>
        <v/>
      </c>
      <c r="U499" s="311">
        <v>0</v>
      </c>
      <c r="V499" s="312" t="str">
        <f t="shared" si="88"/>
        <v/>
      </c>
      <c r="W499" s="313" t="s">
        <v>125</v>
      </c>
      <c r="X499" s="314" t="str">
        <f t="shared" si="89"/>
        <v/>
      </c>
      <c r="Y499" s="313" t="s">
        <v>56</v>
      </c>
      <c r="Z499" s="314" t="str">
        <f>IF(SUM($E499:$N499)&gt;0,$X499*(VLOOKUP($Y499,'Lookup Tables'!$K$4:$L$7,2,FALSE)),"")</f>
        <v/>
      </c>
      <c r="AA499" s="309">
        <v>100</v>
      </c>
      <c r="AB499" s="314" t="str">
        <f t="shared" si="90"/>
        <v/>
      </c>
      <c r="AC499" s="309" t="s">
        <v>62</v>
      </c>
      <c r="AD499" s="314" t="str">
        <f t="shared" si="91"/>
        <v/>
      </c>
      <c r="AE499" s="309" t="s">
        <v>56</v>
      </c>
      <c r="AF499" s="314" t="str">
        <f t="shared" si="92"/>
        <v/>
      </c>
      <c r="AG499" s="315" t="str">
        <f t="shared" si="95"/>
        <v/>
      </c>
      <c r="AH499" s="316" t="s">
        <v>68</v>
      </c>
      <c r="AI499" s="317" t="str">
        <f t="shared" si="93"/>
        <v/>
      </c>
    </row>
    <row r="500" spans="1:35" ht="17.25" customHeight="1" x14ac:dyDescent="0.3">
      <c r="A500" s="24"/>
      <c r="B500" s="302">
        <v>488</v>
      </c>
      <c r="C500" s="303"/>
      <c r="D500" s="303"/>
      <c r="E500" s="304"/>
      <c r="F500" s="304"/>
      <c r="G500" s="304"/>
      <c r="H500" s="304"/>
      <c r="I500" s="304"/>
      <c r="J500" s="304"/>
      <c r="K500" s="304"/>
      <c r="L500" s="304"/>
      <c r="M500" s="304"/>
      <c r="N500" s="304"/>
      <c r="O500" s="305" t="str">
        <f t="shared" si="94"/>
        <v/>
      </c>
      <c r="P500" s="306" t="str">
        <f t="shared" si="84"/>
        <v/>
      </c>
      <c r="Q500" s="307">
        <f t="shared" si="85"/>
        <v>100</v>
      </c>
      <c r="R500" s="308" t="str">
        <f t="shared" si="86"/>
        <v/>
      </c>
      <c r="S500" s="309">
        <v>100</v>
      </c>
      <c r="T500" s="310" t="str">
        <f t="shared" si="87"/>
        <v/>
      </c>
      <c r="U500" s="311">
        <v>0</v>
      </c>
      <c r="V500" s="312" t="str">
        <f t="shared" si="88"/>
        <v/>
      </c>
      <c r="W500" s="313" t="s">
        <v>125</v>
      </c>
      <c r="X500" s="314" t="str">
        <f t="shared" si="89"/>
        <v/>
      </c>
      <c r="Y500" s="313" t="s">
        <v>56</v>
      </c>
      <c r="Z500" s="314" t="str">
        <f>IF(SUM($E500:$N500)&gt;0,$X500*(VLOOKUP($Y500,'Lookup Tables'!$K$4:$L$7,2,FALSE)),"")</f>
        <v/>
      </c>
      <c r="AA500" s="309">
        <v>100</v>
      </c>
      <c r="AB500" s="314" t="str">
        <f t="shared" si="90"/>
        <v/>
      </c>
      <c r="AC500" s="309" t="s">
        <v>62</v>
      </c>
      <c r="AD500" s="314" t="str">
        <f t="shared" si="91"/>
        <v/>
      </c>
      <c r="AE500" s="309" t="s">
        <v>56</v>
      </c>
      <c r="AF500" s="314" t="str">
        <f t="shared" si="92"/>
        <v/>
      </c>
      <c r="AG500" s="315" t="str">
        <f t="shared" si="95"/>
        <v/>
      </c>
      <c r="AH500" s="316" t="s">
        <v>68</v>
      </c>
      <c r="AI500" s="317" t="str">
        <f t="shared" si="93"/>
        <v/>
      </c>
    </row>
    <row r="501" spans="1:35" ht="17.25" customHeight="1" x14ac:dyDescent="0.3">
      <c r="A501" s="24"/>
      <c r="B501" s="302">
        <v>489</v>
      </c>
      <c r="C501" s="303"/>
      <c r="D501" s="303"/>
      <c r="E501" s="304"/>
      <c r="F501" s="304"/>
      <c r="G501" s="304"/>
      <c r="H501" s="304"/>
      <c r="I501" s="304"/>
      <c r="J501" s="304"/>
      <c r="K501" s="304"/>
      <c r="L501" s="304"/>
      <c r="M501" s="304"/>
      <c r="N501" s="304"/>
      <c r="O501" s="305" t="str">
        <f t="shared" si="94"/>
        <v/>
      </c>
      <c r="P501" s="306" t="str">
        <f t="shared" si="84"/>
        <v/>
      </c>
      <c r="Q501" s="307">
        <f t="shared" si="85"/>
        <v>100</v>
      </c>
      <c r="R501" s="308" t="str">
        <f t="shared" si="86"/>
        <v/>
      </c>
      <c r="S501" s="309">
        <v>100</v>
      </c>
      <c r="T501" s="310" t="str">
        <f t="shared" si="87"/>
        <v/>
      </c>
      <c r="U501" s="311">
        <v>0</v>
      </c>
      <c r="V501" s="312" t="str">
        <f t="shared" si="88"/>
        <v/>
      </c>
      <c r="W501" s="313" t="s">
        <v>125</v>
      </c>
      <c r="X501" s="314" t="str">
        <f t="shared" si="89"/>
        <v/>
      </c>
      <c r="Y501" s="313" t="s">
        <v>56</v>
      </c>
      <c r="Z501" s="314" t="str">
        <f>IF(SUM($E501:$N501)&gt;0,$X501*(VLOOKUP($Y501,'Lookup Tables'!$K$4:$L$7,2,FALSE)),"")</f>
        <v/>
      </c>
      <c r="AA501" s="309">
        <v>100</v>
      </c>
      <c r="AB501" s="314" t="str">
        <f t="shared" si="90"/>
        <v/>
      </c>
      <c r="AC501" s="309" t="s">
        <v>62</v>
      </c>
      <c r="AD501" s="314" t="str">
        <f t="shared" si="91"/>
        <v/>
      </c>
      <c r="AE501" s="309" t="s">
        <v>56</v>
      </c>
      <c r="AF501" s="314" t="str">
        <f t="shared" si="92"/>
        <v/>
      </c>
      <c r="AG501" s="315" t="str">
        <f t="shared" si="95"/>
        <v/>
      </c>
      <c r="AH501" s="316" t="s">
        <v>68</v>
      </c>
      <c r="AI501" s="317" t="str">
        <f t="shared" si="93"/>
        <v/>
      </c>
    </row>
    <row r="502" spans="1:35" ht="17.25" customHeight="1" x14ac:dyDescent="0.3">
      <c r="A502" s="24"/>
      <c r="B502" s="302">
        <v>490</v>
      </c>
      <c r="C502" s="303"/>
      <c r="D502" s="303"/>
      <c r="E502" s="304"/>
      <c r="F502" s="304"/>
      <c r="G502" s="304"/>
      <c r="H502" s="304"/>
      <c r="I502" s="304"/>
      <c r="J502" s="304"/>
      <c r="K502" s="304"/>
      <c r="L502" s="304"/>
      <c r="M502" s="304"/>
      <c r="N502" s="304"/>
      <c r="O502" s="305" t="str">
        <f t="shared" si="94"/>
        <v/>
      </c>
      <c r="P502" s="306" t="str">
        <f t="shared" si="84"/>
        <v/>
      </c>
      <c r="Q502" s="307">
        <f t="shared" si="85"/>
        <v>100</v>
      </c>
      <c r="R502" s="308" t="str">
        <f t="shared" si="86"/>
        <v/>
      </c>
      <c r="S502" s="309">
        <v>100</v>
      </c>
      <c r="T502" s="310" t="str">
        <f t="shared" si="87"/>
        <v/>
      </c>
      <c r="U502" s="311">
        <v>0</v>
      </c>
      <c r="V502" s="312" t="str">
        <f t="shared" si="88"/>
        <v/>
      </c>
      <c r="W502" s="313" t="s">
        <v>125</v>
      </c>
      <c r="X502" s="314" t="str">
        <f t="shared" si="89"/>
        <v/>
      </c>
      <c r="Y502" s="313" t="s">
        <v>56</v>
      </c>
      <c r="Z502" s="314" t="str">
        <f>IF(SUM($E502:$N502)&gt;0,$X502*(VLOOKUP($Y502,'Lookup Tables'!$K$4:$L$7,2,FALSE)),"")</f>
        <v/>
      </c>
      <c r="AA502" s="309">
        <v>100</v>
      </c>
      <c r="AB502" s="314" t="str">
        <f t="shared" si="90"/>
        <v/>
      </c>
      <c r="AC502" s="309" t="s">
        <v>62</v>
      </c>
      <c r="AD502" s="314" t="str">
        <f t="shared" si="91"/>
        <v/>
      </c>
      <c r="AE502" s="309" t="s">
        <v>56</v>
      </c>
      <c r="AF502" s="314" t="str">
        <f t="shared" si="92"/>
        <v/>
      </c>
      <c r="AG502" s="315" t="str">
        <f t="shared" si="95"/>
        <v/>
      </c>
      <c r="AH502" s="316" t="s">
        <v>68</v>
      </c>
      <c r="AI502" s="317" t="str">
        <f t="shared" si="93"/>
        <v/>
      </c>
    </row>
    <row r="503" spans="1:35" ht="17.25" customHeight="1" x14ac:dyDescent="0.3">
      <c r="A503" s="24"/>
      <c r="B503" s="302">
        <v>491</v>
      </c>
      <c r="C503" s="303"/>
      <c r="D503" s="303"/>
      <c r="E503" s="304"/>
      <c r="F503" s="304"/>
      <c r="G503" s="304"/>
      <c r="H503" s="304"/>
      <c r="I503" s="304"/>
      <c r="J503" s="304"/>
      <c r="K503" s="304"/>
      <c r="L503" s="304"/>
      <c r="M503" s="304"/>
      <c r="N503" s="304"/>
      <c r="O503" s="305" t="str">
        <f t="shared" si="94"/>
        <v/>
      </c>
      <c r="P503" s="306" t="str">
        <f t="shared" si="84"/>
        <v/>
      </c>
      <c r="Q503" s="307">
        <f t="shared" si="85"/>
        <v>100</v>
      </c>
      <c r="R503" s="308" t="str">
        <f t="shared" si="86"/>
        <v/>
      </c>
      <c r="S503" s="309">
        <v>100</v>
      </c>
      <c r="T503" s="310" t="str">
        <f t="shared" si="87"/>
        <v/>
      </c>
      <c r="U503" s="311">
        <v>0</v>
      </c>
      <c r="V503" s="312" t="str">
        <f t="shared" si="88"/>
        <v/>
      </c>
      <c r="W503" s="313" t="s">
        <v>125</v>
      </c>
      <c r="X503" s="314" t="str">
        <f t="shared" si="89"/>
        <v/>
      </c>
      <c r="Y503" s="313" t="s">
        <v>56</v>
      </c>
      <c r="Z503" s="314" t="str">
        <f>IF(SUM($E503:$N503)&gt;0,$X503*(VLOOKUP($Y503,'Lookup Tables'!$K$4:$L$7,2,FALSE)),"")</f>
        <v/>
      </c>
      <c r="AA503" s="309">
        <v>100</v>
      </c>
      <c r="AB503" s="314" t="str">
        <f t="shared" si="90"/>
        <v/>
      </c>
      <c r="AC503" s="309" t="s">
        <v>62</v>
      </c>
      <c r="AD503" s="314" t="str">
        <f t="shared" si="91"/>
        <v/>
      </c>
      <c r="AE503" s="309" t="s">
        <v>56</v>
      </c>
      <c r="AF503" s="314" t="str">
        <f t="shared" si="92"/>
        <v/>
      </c>
      <c r="AG503" s="315" t="str">
        <f t="shared" si="95"/>
        <v/>
      </c>
      <c r="AH503" s="316" t="s">
        <v>68</v>
      </c>
      <c r="AI503" s="317" t="str">
        <f t="shared" si="93"/>
        <v/>
      </c>
    </row>
    <row r="504" spans="1:35" ht="17.25" customHeight="1" x14ac:dyDescent="0.3">
      <c r="A504" s="24"/>
      <c r="B504" s="302">
        <v>492</v>
      </c>
      <c r="C504" s="303"/>
      <c r="D504" s="303"/>
      <c r="E504" s="304"/>
      <c r="F504" s="304"/>
      <c r="G504" s="304"/>
      <c r="H504" s="304"/>
      <c r="I504" s="304"/>
      <c r="J504" s="304"/>
      <c r="K504" s="304"/>
      <c r="L504" s="304"/>
      <c r="M504" s="304"/>
      <c r="N504" s="304"/>
      <c r="O504" s="305" t="str">
        <f t="shared" si="94"/>
        <v/>
      </c>
      <c r="P504" s="306" t="str">
        <f t="shared" si="84"/>
        <v/>
      </c>
      <c r="Q504" s="307">
        <f t="shared" si="85"/>
        <v>100</v>
      </c>
      <c r="R504" s="308" t="str">
        <f t="shared" si="86"/>
        <v/>
      </c>
      <c r="S504" s="309">
        <v>100</v>
      </c>
      <c r="T504" s="310" t="str">
        <f t="shared" si="87"/>
        <v/>
      </c>
      <c r="U504" s="311">
        <v>0</v>
      </c>
      <c r="V504" s="312" t="str">
        <f t="shared" si="88"/>
        <v/>
      </c>
      <c r="W504" s="313" t="s">
        <v>125</v>
      </c>
      <c r="X504" s="314" t="str">
        <f t="shared" si="89"/>
        <v/>
      </c>
      <c r="Y504" s="313" t="s">
        <v>56</v>
      </c>
      <c r="Z504" s="314" t="str">
        <f>IF(SUM($E504:$N504)&gt;0,$X504*(VLOOKUP($Y504,'Lookup Tables'!$K$4:$L$7,2,FALSE)),"")</f>
        <v/>
      </c>
      <c r="AA504" s="309">
        <v>100</v>
      </c>
      <c r="AB504" s="314" t="str">
        <f t="shared" si="90"/>
        <v/>
      </c>
      <c r="AC504" s="309" t="s">
        <v>62</v>
      </c>
      <c r="AD504" s="314" t="str">
        <f t="shared" si="91"/>
        <v/>
      </c>
      <c r="AE504" s="309" t="s">
        <v>56</v>
      </c>
      <c r="AF504" s="314" t="str">
        <f t="shared" si="92"/>
        <v/>
      </c>
      <c r="AG504" s="315" t="str">
        <f t="shared" si="95"/>
        <v/>
      </c>
      <c r="AH504" s="316" t="s">
        <v>68</v>
      </c>
      <c r="AI504" s="317" t="str">
        <f t="shared" si="93"/>
        <v/>
      </c>
    </row>
    <row r="505" spans="1:35" ht="17.25" customHeight="1" x14ac:dyDescent="0.3">
      <c r="A505" s="24"/>
      <c r="B505" s="302">
        <v>493</v>
      </c>
      <c r="C505" s="303"/>
      <c r="D505" s="303"/>
      <c r="E505" s="304"/>
      <c r="F505" s="304"/>
      <c r="G505" s="304"/>
      <c r="H505" s="304"/>
      <c r="I505" s="304"/>
      <c r="J505" s="304"/>
      <c r="K505" s="304"/>
      <c r="L505" s="304"/>
      <c r="M505" s="304"/>
      <c r="N505" s="304"/>
      <c r="O505" s="305" t="str">
        <f t="shared" si="94"/>
        <v/>
      </c>
      <c r="P505" s="306" t="str">
        <f t="shared" si="84"/>
        <v/>
      </c>
      <c r="Q505" s="307">
        <f t="shared" si="85"/>
        <v>100</v>
      </c>
      <c r="R505" s="308" t="str">
        <f t="shared" si="86"/>
        <v/>
      </c>
      <c r="S505" s="309">
        <v>100</v>
      </c>
      <c r="T505" s="310" t="str">
        <f t="shared" si="87"/>
        <v/>
      </c>
      <c r="U505" s="311">
        <v>0</v>
      </c>
      <c r="V505" s="312" t="str">
        <f t="shared" si="88"/>
        <v/>
      </c>
      <c r="W505" s="313" t="s">
        <v>125</v>
      </c>
      <c r="X505" s="314" t="str">
        <f t="shared" si="89"/>
        <v/>
      </c>
      <c r="Y505" s="313" t="s">
        <v>56</v>
      </c>
      <c r="Z505" s="314" t="str">
        <f>IF(SUM($E505:$N505)&gt;0,$X505*(VLOOKUP($Y505,'Lookup Tables'!$K$4:$L$7,2,FALSE)),"")</f>
        <v/>
      </c>
      <c r="AA505" s="309">
        <v>100</v>
      </c>
      <c r="AB505" s="314" t="str">
        <f t="shared" si="90"/>
        <v/>
      </c>
      <c r="AC505" s="309" t="s">
        <v>62</v>
      </c>
      <c r="AD505" s="314" t="str">
        <f t="shared" si="91"/>
        <v/>
      </c>
      <c r="AE505" s="309" t="s">
        <v>56</v>
      </c>
      <c r="AF505" s="314" t="str">
        <f t="shared" si="92"/>
        <v/>
      </c>
      <c r="AG505" s="315" t="str">
        <f t="shared" si="95"/>
        <v/>
      </c>
      <c r="AH505" s="316" t="s">
        <v>68</v>
      </c>
      <c r="AI505" s="317" t="str">
        <f t="shared" si="93"/>
        <v/>
      </c>
    </row>
    <row r="506" spans="1:35" ht="17.25" customHeight="1" x14ac:dyDescent="0.3">
      <c r="A506" s="24"/>
      <c r="B506" s="302">
        <v>494</v>
      </c>
      <c r="C506" s="303"/>
      <c r="D506" s="303"/>
      <c r="E506" s="304"/>
      <c r="F506" s="304"/>
      <c r="G506" s="304"/>
      <c r="H506" s="304"/>
      <c r="I506" s="304"/>
      <c r="J506" s="304"/>
      <c r="K506" s="304"/>
      <c r="L506" s="304"/>
      <c r="M506" s="304"/>
      <c r="N506" s="304"/>
      <c r="O506" s="305" t="str">
        <f t="shared" si="94"/>
        <v/>
      </c>
      <c r="P506" s="306" t="str">
        <f t="shared" si="84"/>
        <v/>
      </c>
      <c r="Q506" s="307">
        <f t="shared" si="85"/>
        <v>100</v>
      </c>
      <c r="R506" s="308" t="str">
        <f t="shared" si="86"/>
        <v/>
      </c>
      <c r="S506" s="309">
        <v>100</v>
      </c>
      <c r="T506" s="310" t="str">
        <f t="shared" si="87"/>
        <v/>
      </c>
      <c r="U506" s="311">
        <v>0</v>
      </c>
      <c r="V506" s="312" t="str">
        <f t="shared" si="88"/>
        <v/>
      </c>
      <c r="W506" s="313" t="s">
        <v>125</v>
      </c>
      <c r="X506" s="314" t="str">
        <f t="shared" si="89"/>
        <v/>
      </c>
      <c r="Y506" s="313" t="s">
        <v>56</v>
      </c>
      <c r="Z506" s="314" t="str">
        <f>IF(SUM($E506:$N506)&gt;0,$X506*(VLOOKUP($Y506,'Lookup Tables'!$K$4:$L$7,2,FALSE)),"")</f>
        <v/>
      </c>
      <c r="AA506" s="309">
        <v>100</v>
      </c>
      <c r="AB506" s="314" t="str">
        <f t="shared" si="90"/>
        <v/>
      </c>
      <c r="AC506" s="309" t="s">
        <v>62</v>
      </c>
      <c r="AD506" s="314" t="str">
        <f t="shared" si="91"/>
        <v/>
      </c>
      <c r="AE506" s="309" t="s">
        <v>56</v>
      </c>
      <c r="AF506" s="314" t="str">
        <f t="shared" si="92"/>
        <v/>
      </c>
      <c r="AG506" s="315" t="str">
        <f t="shared" si="95"/>
        <v/>
      </c>
      <c r="AH506" s="316" t="s">
        <v>68</v>
      </c>
      <c r="AI506" s="317" t="str">
        <f t="shared" si="93"/>
        <v/>
      </c>
    </row>
    <row r="507" spans="1:35" ht="17.25" customHeight="1" x14ac:dyDescent="0.3">
      <c r="A507" s="24"/>
      <c r="B507" s="302">
        <v>495</v>
      </c>
      <c r="C507" s="303"/>
      <c r="D507" s="303"/>
      <c r="E507" s="304"/>
      <c r="F507" s="304"/>
      <c r="G507" s="304"/>
      <c r="H507" s="304"/>
      <c r="I507" s="304"/>
      <c r="J507" s="304"/>
      <c r="K507" s="304"/>
      <c r="L507" s="304"/>
      <c r="M507" s="304"/>
      <c r="N507" s="304"/>
      <c r="O507" s="305" t="str">
        <f t="shared" si="94"/>
        <v/>
      </c>
      <c r="P507" s="306" t="str">
        <f t="shared" si="84"/>
        <v/>
      </c>
      <c r="Q507" s="307">
        <f t="shared" si="85"/>
        <v>100</v>
      </c>
      <c r="R507" s="308" t="str">
        <f t="shared" si="86"/>
        <v/>
      </c>
      <c r="S507" s="309">
        <v>100</v>
      </c>
      <c r="T507" s="310" t="str">
        <f t="shared" si="87"/>
        <v/>
      </c>
      <c r="U507" s="311">
        <v>0</v>
      </c>
      <c r="V507" s="312" t="str">
        <f t="shared" si="88"/>
        <v/>
      </c>
      <c r="W507" s="313" t="s">
        <v>125</v>
      </c>
      <c r="X507" s="314" t="str">
        <f t="shared" si="89"/>
        <v/>
      </c>
      <c r="Y507" s="313" t="s">
        <v>56</v>
      </c>
      <c r="Z507" s="314" t="str">
        <f>IF(SUM($E507:$N507)&gt;0,$X507*(VLOOKUP($Y507,'Lookup Tables'!$K$4:$L$7,2,FALSE)),"")</f>
        <v/>
      </c>
      <c r="AA507" s="309">
        <v>100</v>
      </c>
      <c r="AB507" s="314" t="str">
        <f t="shared" si="90"/>
        <v/>
      </c>
      <c r="AC507" s="309" t="s">
        <v>62</v>
      </c>
      <c r="AD507" s="314" t="str">
        <f t="shared" si="91"/>
        <v/>
      </c>
      <c r="AE507" s="309" t="s">
        <v>56</v>
      </c>
      <c r="AF507" s="314" t="str">
        <f t="shared" si="92"/>
        <v/>
      </c>
      <c r="AG507" s="315" t="str">
        <f t="shared" si="95"/>
        <v/>
      </c>
      <c r="AH507" s="316" t="s">
        <v>68</v>
      </c>
      <c r="AI507" s="317" t="str">
        <f t="shared" si="93"/>
        <v/>
      </c>
    </row>
    <row r="508" spans="1:35" ht="17.25" customHeight="1" x14ac:dyDescent="0.3">
      <c r="A508" s="24"/>
      <c r="B508" s="302">
        <v>496</v>
      </c>
      <c r="C508" s="303"/>
      <c r="D508" s="303"/>
      <c r="E508" s="304"/>
      <c r="F508" s="304"/>
      <c r="G508" s="304"/>
      <c r="H508" s="304"/>
      <c r="I508" s="304"/>
      <c r="J508" s="304"/>
      <c r="K508" s="304"/>
      <c r="L508" s="304"/>
      <c r="M508" s="304"/>
      <c r="N508" s="304"/>
      <c r="O508" s="305" t="str">
        <f t="shared" si="94"/>
        <v/>
      </c>
      <c r="P508" s="306" t="str">
        <f t="shared" si="84"/>
        <v/>
      </c>
      <c r="Q508" s="307">
        <f t="shared" si="85"/>
        <v>100</v>
      </c>
      <c r="R508" s="308" t="str">
        <f t="shared" si="86"/>
        <v/>
      </c>
      <c r="S508" s="309">
        <v>100</v>
      </c>
      <c r="T508" s="310" t="str">
        <f t="shared" si="87"/>
        <v/>
      </c>
      <c r="U508" s="311">
        <v>0</v>
      </c>
      <c r="V508" s="312" t="str">
        <f t="shared" si="88"/>
        <v/>
      </c>
      <c r="W508" s="313" t="s">
        <v>125</v>
      </c>
      <c r="X508" s="314" t="str">
        <f t="shared" si="89"/>
        <v/>
      </c>
      <c r="Y508" s="313" t="s">
        <v>56</v>
      </c>
      <c r="Z508" s="314" t="str">
        <f>IF(SUM($E508:$N508)&gt;0,$X508*(VLOOKUP($Y508,'Lookup Tables'!$K$4:$L$7,2,FALSE)),"")</f>
        <v/>
      </c>
      <c r="AA508" s="309">
        <v>100</v>
      </c>
      <c r="AB508" s="314" t="str">
        <f t="shared" si="90"/>
        <v/>
      </c>
      <c r="AC508" s="309" t="s">
        <v>62</v>
      </c>
      <c r="AD508" s="314" t="str">
        <f t="shared" si="91"/>
        <v/>
      </c>
      <c r="AE508" s="309" t="s">
        <v>56</v>
      </c>
      <c r="AF508" s="314" t="str">
        <f t="shared" si="92"/>
        <v/>
      </c>
      <c r="AG508" s="315" t="str">
        <f t="shared" si="95"/>
        <v/>
      </c>
      <c r="AH508" s="316" t="s">
        <v>68</v>
      </c>
      <c r="AI508" s="317" t="str">
        <f t="shared" si="93"/>
        <v/>
      </c>
    </row>
    <row r="509" spans="1:35" ht="17.25" customHeight="1" x14ac:dyDescent="0.3">
      <c r="A509" s="24"/>
      <c r="B509" s="302">
        <v>497</v>
      </c>
      <c r="C509" s="303"/>
      <c r="D509" s="303"/>
      <c r="E509" s="304"/>
      <c r="F509" s="304"/>
      <c r="G509" s="304"/>
      <c r="H509" s="304"/>
      <c r="I509" s="304"/>
      <c r="J509" s="304"/>
      <c r="K509" s="304"/>
      <c r="L509" s="304"/>
      <c r="M509" s="304"/>
      <c r="N509" s="304"/>
      <c r="O509" s="305" t="str">
        <f t="shared" si="94"/>
        <v/>
      </c>
      <c r="P509" s="306" t="str">
        <f t="shared" si="84"/>
        <v/>
      </c>
      <c r="Q509" s="307">
        <f t="shared" si="85"/>
        <v>100</v>
      </c>
      <c r="R509" s="308" t="str">
        <f t="shared" si="86"/>
        <v/>
      </c>
      <c r="S509" s="309">
        <v>100</v>
      </c>
      <c r="T509" s="310" t="str">
        <f t="shared" si="87"/>
        <v/>
      </c>
      <c r="U509" s="311">
        <v>0</v>
      </c>
      <c r="V509" s="312" t="str">
        <f t="shared" si="88"/>
        <v/>
      </c>
      <c r="W509" s="313" t="s">
        <v>125</v>
      </c>
      <c r="X509" s="314" t="str">
        <f t="shared" si="89"/>
        <v/>
      </c>
      <c r="Y509" s="313" t="s">
        <v>56</v>
      </c>
      <c r="Z509" s="314" t="str">
        <f>IF(SUM($E509:$N509)&gt;0,$X509*(VLOOKUP($Y509,'Lookup Tables'!$K$4:$L$7,2,FALSE)),"")</f>
        <v/>
      </c>
      <c r="AA509" s="309">
        <v>100</v>
      </c>
      <c r="AB509" s="314" t="str">
        <f t="shared" si="90"/>
        <v/>
      </c>
      <c r="AC509" s="309" t="s">
        <v>62</v>
      </c>
      <c r="AD509" s="314" t="str">
        <f t="shared" si="91"/>
        <v/>
      </c>
      <c r="AE509" s="309" t="s">
        <v>56</v>
      </c>
      <c r="AF509" s="314" t="str">
        <f t="shared" si="92"/>
        <v/>
      </c>
      <c r="AG509" s="315" t="str">
        <f t="shared" si="95"/>
        <v/>
      </c>
      <c r="AH509" s="316" t="s">
        <v>68</v>
      </c>
      <c r="AI509" s="317" t="str">
        <f t="shared" si="93"/>
        <v/>
      </c>
    </row>
    <row r="510" spans="1:35" ht="17.25" customHeight="1" x14ac:dyDescent="0.3">
      <c r="A510" s="24"/>
      <c r="B510" s="302">
        <v>498</v>
      </c>
      <c r="C510" s="303"/>
      <c r="D510" s="303"/>
      <c r="E510" s="304"/>
      <c r="F510" s="304"/>
      <c r="G510" s="304"/>
      <c r="H510" s="304"/>
      <c r="I510" s="304"/>
      <c r="J510" s="304"/>
      <c r="K510" s="304"/>
      <c r="L510" s="304"/>
      <c r="M510" s="304"/>
      <c r="N510" s="304"/>
      <c r="O510" s="305" t="str">
        <f t="shared" si="94"/>
        <v/>
      </c>
      <c r="P510" s="306" t="str">
        <f t="shared" si="84"/>
        <v/>
      </c>
      <c r="Q510" s="307">
        <f t="shared" si="85"/>
        <v>100</v>
      </c>
      <c r="R510" s="308" t="str">
        <f t="shared" si="86"/>
        <v/>
      </c>
      <c r="S510" s="309">
        <v>100</v>
      </c>
      <c r="T510" s="310" t="str">
        <f t="shared" si="87"/>
        <v/>
      </c>
      <c r="U510" s="311">
        <v>0</v>
      </c>
      <c r="V510" s="312" t="str">
        <f t="shared" si="88"/>
        <v/>
      </c>
      <c r="W510" s="313" t="s">
        <v>125</v>
      </c>
      <c r="X510" s="314" t="str">
        <f t="shared" si="89"/>
        <v/>
      </c>
      <c r="Y510" s="313" t="s">
        <v>56</v>
      </c>
      <c r="Z510" s="314" t="str">
        <f>IF(SUM($E510:$N510)&gt;0,$X510*(VLOOKUP($Y510,'Lookup Tables'!$K$4:$L$7,2,FALSE)),"")</f>
        <v/>
      </c>
      <c r="AA510" s="309">
        <v>100</v>
      </c>
      <c r="AB510" s="314" t="str">
        <f t="shared" si="90"/>
        <v/>
      </c>
      <c r="AC510" s="309" t="s">
        <v>62</v>
      </c>
      <c r="AD510" s="314" t="str">
        <f t="shared" si="91"/>
        <v/>
      </c>
      <c r="AE510" s="309" t="s">
        <v>56</v>
      </c>
      <c r="AF510" s="314" t="str">
        <f t="shared" si="92"/>
        <v/>
      </c>
      <c r="AG510" s="315" t="str">
        <f t="shared" si="95"/>
        <v/>
      </c>
      <c r="AH510" s="316" t="s">
        <v>68</v>
      </c>
      <c r="AI510" s="317" t="str">
        <f t="shared" si="93"/>
        <v/>
      </c>
    </row>
    <row r="511" spans="1:35" ht="17.25" customHeight="1" x14ac:dyDescent="0.3">
      <c r="A511" s="24"/>
      <c r="B511" s="302">
        <v>499</v>
      </c>
      <c r="C511" s="303"/>
      <c r="D511" s="303"/>
      <c r="E511" s="304"/>
      <c r="F511" s="304"/>
      <c r="G511" s="304"/>
      <c r="H511" s="304"/>
      <c r="I511" s="304"/>
      <c r="J511" s="304"/>
      <c r="K511" s="304"/>
      <c r="L511" s="304"/>
      <c r="M511" s="304"/>
      <c r="N511" s="304"/>
      <c r="O511" s="305" t="str">
        <f t="shared" si="94"/>
        <v/>
      </c>
      <c r="P511" s="306" t="str">
        <f t="shared" si="84"/>
        <v/>
      </c>
      <c r="Q511" s="307">
        <f t="shared" si="85"/>
        <v>100</v>
      </c>
      <c r="R511" s="308" t="str">
        <f t="shared" si="86"/>
        <v/>
      </c>
      <c r="S511" s="309">
        <v>100</v>
      </c>
      <c r="T511" s="310" t="str">
        <f t="shared" si="87"/>
        <v/>
      </c>
      <c r="U511" s="311">
        <v>0</v>
      </c>
      <c r="V511" s="312" t="str">
        <f t="shared" si="88"/>
        <v/>
      </c>
      <c r="W511" s="313" t="s">
        <v>125</v>
      </c>
      <c r="X511" s="314" t="str">
        <f t="shared" si="89"/>
        <v/>
      </c>
      <c r="Y511" s="313" t="s">
        <v>56</v>
      </c>
      <c r="Z511" s="314" t="str">
        <f>IF(SUM($E511:$N511)&gt;0,$X511*(VLOOKUP($Y511,'Lookup Tables'!$K$4:$L$7,2,FALSE)),"")</f>
        <v/>
      </c>
      <c r="AA511" s="309">
        <v>100</v>
      </c>
      <c r="AB511" s="314" t="str">
        <f t="shared" si="90"/>
        <v/>
      </c>
      <c r="AC511" s="309" t="s">
        <v>62</v>
      </c>
      <c r="AD511" s="314" t="str">
        <f t="shared" si="91"/>
        <v/>
      </c>
      <c r="AE511" s="309" t="s">
        <v>56</v>
      </c>
      <c r="AF511" s="314" t="str">
        <f t="shared" si="92"/>
        <v/>
      </c>
      <c r="AG511" s="315" t="str">
        <f t="shared" si="95"/>
        <v/>
      </c>
      <c r="AH511" s="316" t="s">
        <v>68</v>
      </c>
      <c r="AI511" s="317" t="str">
        <f t="shared" si="93"/>
        <v/>
      </c>
    </row>
    <row r="512" spans="1:35" ht="17.25" customHeight="1" x14ac:dyDescent="0.3">
      <c r="A512" s="24"/>
      <c r="B512" s="302">
        <v>500</v>
      </c>
      <c r="C512" s="303"/>
      <c r="D512" s="303"/>
      <c r="E512" s="304"/>
      <c r="F512" s="304"/>
      <c r="G512" s="304"/>
      <c r="H512" s="304"/>
      <c r="I512" s="304"/>
      <c r="J512" s="304"/>
      <c r="K512" s="304"/>
      <c r="L512" s="304"/>
      <c r="M512" s="304"/>
      <c r="N512" s="304"/>
      <c r="O512" s="305" t="str">
        <f t="shared" si="94"/>
        <v/>
      </c>
      <c r="P512" s="306" t="str">
        <f t="shared" si="84"/>
        <v/>
      </c>
      <c r="Q512" s="307">
        <f t="shared" si="85"/>
        <v>100</v>
      </c>
      <c r="R512" s="308" t="str">
        <f t="shared" si="86"/>
        <v/>
      </c>
      <c r="S512" s="309">
        <v>100</v>
      </c>
      <c r="T512" s="310" t="str">
        <f t="shared" si="87"/>
        <v/>
      </c>
      <c r="U512" s="311">
        <v>0</v>
      </c>
      <c r="V512" s="312" t="str">
        <f t="shared" si="88"/>
        <v/>
      </c>
      <c r="W512" s="313" t="s">
        <v>125</v>
      </c>
      <c r="X512" s="314" t="str">
        <f t="shared" si="89"/>
        <v/>
      </c>
      <c r="Y512" s="313" t="s">
        <v>56</v>
      </c>
      <c r="Z512" s="314" t="str">
        <f>IF(SUM($E512:$N512)&gt;0,$X512*(VLOOKUP($Y512,'Lookup Tables'!$K$4:$L$7,2,FALSE)),"")</f>
        <v/>
      </c>
      <c r="AA512" s="309">
        <v>100</v>
      </c>
      <c r="AB512" s="314" t="str">
        <f t="shared" si="90"/>
        <v/>
      </c>
      <c r="AC512" s="309" t="s">
        <v>62</v>
      </c>
      <c r="AD512" s="314" t="str">
        <f t="shared" si="91"/>
        <v/>
      </c>
      <c r="AE512" s="309" t="s">
        <v>56</v>
      </c>
      <c r="AF512" s="314" t="str">
        <f t="shared" si="92"/>
        <v/>
      </c>
      <c r="AG512" s="315" t="str">
        <f t="shared" si="95"/>
        <v/>
      </c>
      <c r="AH512" s="316" t="s">
        <v>68</v>
      </c>
      <c r="AI512" s="317" t="str">
        <f t="shared" si="93"/>
        <v/>
      </c>
    </row>
    <row r="513" spans="1:35" ht="17.25" customHeight="1" x14ac:dyDescent="0.3">
      <c r="A513" s="24"/>
      <c r="B513" s="302">
        <v>501</v>
      </c>
      <c r="C513" s="303"/>
      <c r="D513" s="303"/>
      <c r="E513" s="304"/>
      <c r="F513" s="304"/>
      <c r="G513" s="304"/>
      <c r="H513" s="304"/>
      <c r="I513" s="304"/>
      <c r="J513" s="304"/>
      <c r="K513" s="304"/>
      <c r="L513" s="304"/>
      <c r="M513" s="304"/>
      <c r="N513" s="304"/>
      <c r="O513" s="305" t="str">
        <f t="shared" si="94"/>
        <v/>
      </c>
      <c r="P513" s="306" t="str">
        <f t="shared" si="84"/>
        <v/>
      </c>
      <c r="Q513" s="307">
        <f t="shared" si="85"/>
        <v>100</v>
      </c>
      <c r="R513" s="308" t="str">
        <f t="shared" si="86"/>
        <v/>
      </c>
      <c r="S513" s="309">
        <v>100</v>
      </c>
      <c r="T513" s="310" t="str">
        <f t="shared" si="87"/>
        <v/>
      </c>
      <c r="U513" s="311">
        <v>0</v>
      </c>
      <c r="V513" s="312" t="str">
        <f t="shared" si="88"/>
        <v/>
      </c>
      <c r="W513" s="313" t="s">
        <v>125</v>
      </c>
      <c r="X513" s="314" t="str">
        <f t="shared" si="89"/>
        <v/>
      </c>
      <c r="Y513" s="313" t="s">
        <v>56</v>
      </c>
      <c r="Z513" s="314" t="str">
        <f>IF(SUM($E513:$N513)&gt;0,$X513*(VLOOKUP($Y513,'Lookup Tables'!$K$4:$L$7,2,FALSE)),"")</f>
        <v/>
      </c>
      <c r="AA513" s="309">
        <v>100</v>
      </c>
      <c r="AB513" s="314" t="str">
        <f t="shared" si="90"/>
        <v/>
      </c>
      <c r="AC513" s="309" t="s">
        <v>62</v>
      </c>
      <c r="AD513" s="314" t="str">
        <f t="shared" si="91"/>
        <v/>
      </c>
      <c r="AE513" s="309" t="s">
        <v>56</v>
      </c>
      <c r="AF513" s="314" t="str">
        <f t="shared" si="92"/>
        <v/>
      </c>
      <c r="AG513" s="315" t="str">
        <f t="shared" si="95"/>
        <v/>
      </c>
      <c r="AH513" s="316" t="s">
        <v>68</v>
      </c>
      <c r="AI513" s="317" t="str">
        <f t="shared" si="93"/>
        <v/>
      </c>
    </row>
    <row r="514" spans="1:35" ht="17.25" customHeight="1" x14ac:dyDescent="0.3">
      <c r="A514" s="24"/>
      <c r="B514" s="302">
        <v>502</v>
      </c>
      <c r="C514" s="303"/>
      <c r="D514" s="303"/>
      <c r="E514" s="304"/>
      <c r="F514" s="304"/>
      <c r="G514" s="304"/>
      <c r="H514" s="304"/>
      <c r="I514" s="304"/>
      <c r="J514" s="304"/>
      <c r="K514" s="304"/>
      <c r="L514" s="304"/>
      <c r="M514" s="304"/>
      <c r="N514" s="304"/>
      <c r="O514" s="305" t="str">
        <f t="shared" si="94"/>
        <v/>
      </c>
      <c r="P514" s="306" t="str">
        <f t="shared" si="84"/>
        <v/>
      </c>
      <c r="Q514" s="307">
        <f t="shared" si="85"/>
        <v>100</v>
      </c>
      <c r="R514" s="308" t="str">
        <f t="shared" si="86"/>
        <v/>
      </c>
      <c r="S514" s="309">
        <v>100</v>
      </c>
      <c r="T514" s="310" t="str">
        <f t="shared" si="87"/>
        <v/>
      </c>
      <c r="U514" s="311">
        <v>0</v>
      </c>
      <c r="V514" s="312" t="str">
        <f t="shared" si="88"/>
        <v/>
      </c>
      <c r="W514" s="313" t="s">
        <v>125</v>
      </c>
      <c r="X514" s="314" t="str">
        <f t="shared" si="89"/>
        <v/>
      </c>
      <c r="Y514" s="313" t="s">
        <v>56</v>
      </c>
      <c r="Z514" s="314" t="str">
        <f>IF(SUM($E514:$N514)&gt;0,$X514*(VLOOKUP($Y514,'Lookup Tables'!$K$4:$L$7,2,FALSE)),"")</f>
        <v/>
      </c>
      <c r="AA514" s="309">
        <v>100</v>
      </c>
      <c r="AB514" s="314" t="str">
        <f t="shared" si="90"/>
        <v/>
      </c>
      <c r="AC514" s="309" t="s">
        <v>62</v>
      </c>
      <c r="AD514" s="314" t="str">
        <f t="shared" si="91"/>
        <v/>
      </c>
      <c r="AE514" s="309" t="s">
        <v>56</v>
      </c>
      <c r="AF514" s="314" t="str">
        <f t="shared" si="92"/>
        <v/>
      </c>
      <c r="AG514" s="315" t="str">
        <f t="shared" si="95"/>
        <v/>
      </c>
      <c r="AH514" s="316" t="s">
        <v>68</v>
      </c>
      <c r="AI514" s="317" t="str">
        <f t="shared" si="93"/>
        <v/>
      </c>
    </row>
    <row r="515" spans="1:35" ht="17.25" customHeight="1" x14ac:dyDescent="0.3">
      <c r="A515" s="24"/>
      <c r="B515" s="302">
        <v>503</v>
      </c>
      <c r="C515" s="303"/>
      <c r="D515" s="303"/>
      <c r="E515" s="304"/>
      <c r="F515" s="304"/>
      <c r="G515" s="304"/>
      <c r="H515" s="304"/>
      <c r="I515" s="304"/>
      <c r="J515" s="304"/>
      <c r="K515" s="304"/>
      <c r="L515" s="304"/>
      <c r="M515" s="304"/>
      <c r="N515" s="304"/>
      <c r="O515" s="305" t="str">
        <f t="shared" si="94"/>
        <v/>
      </c>
      <c r="P515" s="306" t="str">
        <f t="shared" si="84"/>
        <v/>
      </c>
      <c r="Q515" s="307">
        <f t="shared" si="85"/>
        <v>100</v>
      </c>
      <c r="R515" s="308" t="str">
        <f t="shared" si="86"/>
        <v/>
      </c>
      <c r="S515" s="309">
        <v>100</v>
      </c>
      <c r="T515" s="310" t="str">
        <f t="shared" si="87"/>
        <v/>
      </c>
      <c r="U515" s="311">
        <v>0</v>
      </c>
      <c r="V515" s="312" t="str">
        <f t="shared" si="88"/>
        <v/>
      </c>
      <c r="W515" s="313" t="s">
        <v>125</v>
      </c>
      <c r="X515" s="314" t="str">
        <f t="shared" si="89"/>
        <v/>
      </c>
      <c r="Y515" s="313" t="s">
        <v>56</v>
      </c>
      <c r="Z515" s="314" t="str">
        <f>IF(SUM($E515:$N515)&gt;0,$X515*(VLOOKUP($Y515,'Lookup Tables'!$K$4:$L$7,2,FALSE)),"")</f>
        <v/>
      </c>
      <c r="AA515" s="309">
        <v>100</v>
      </c>
      <c r="AB515" s="314" t="str">
        <f t="shared" si="90"/>
        <v/>
      </c>
      <c r="AC515" s="309" t="s">
        <v>62</v>
      </c>
      <c r="AD515" s="314" t="str">
        <f t="shared" si="91"/>
        <v/>
      </c>
      <c r="AE515" s="309" t="s">
        <v>56</v>
      </c>
      <c r="AF515" s="314" t="str">
        <f t="shared" si="92"/>
        <v/>
      </c>
      <c r="AG515" s="315" t="str">
        <f t="shared" si="95"/>
        <v/>
      </c>
      <c r="AH515" s="316" t="s">
        <v>68</v>
      </c>
      <c r="AI515" s="317" t="str">
        <f t="shared" si="93"/>
        <v/>
      </c>
    </row>
    <row r="516" spans="1:35" ht="17.25" customHeight="1" x14ac:dyDescent="0.3">
      <c r="A516" s="24"/>
      <c r="B516" s="302">
        <v>504</v>
      </c>
      <c r="C516" s="303"/>
      <c r="D516" s="303"/>
      <c r="E516" s="304"/>
      <c r="F516" s="304"/>
      <c r="G516" s="304"/>
      <c r="H516" s="304"/>
      <c r="I516" s="304"/>
      <c r="J516" s="304"/>
      <c r="K516" s="304"/>
      <c r="L516" s="304"/>
      <c r="M516" s="304"/>
      <c r="N516" s="304"/>
      <c r="O516" s="305" t="str">
        <f t="shared" si="94"/>
        <v/>
      </c>
      <c r="P516" s="306" t="str">
        <f t="shared" si="84"/>
        <v/>
      </c>
      <c r="Q516" s="307">
        <f t="shared" si="85"/>
        <v>100</v>
      </c>
      <c r="R516" s="308" t="str">
        <f t="shared" si="86"/>
        <v/>
      </c>
      <c r="S516" s="309">
        <v>100</v>
      </c>
      <c r="T516" s="310" t="str">
        <f t="shared" si="87"/>
        <v/>
      </c>
      <c r="U516" s="311">
        <v>0</v>
      </c>
      <c r="V516" s="312" t="str">
        <f t="shared" si="88"/>
        <v/>
      </c>
      <c r="W516" s="313" t="s">
        <v>125</v>
      </c>
      <c r="X516" s="314" t="str">
        <f t="shared" si="89"/>
        <v/>
      </c>
      <c r="Y516" s="313" t="s">
        <v>56</v>
      </c>
      <c r="Z516" s="314" t="str">
        <f>IF(SUM($E516:$N516)&gt;0,$X516*(VLOOKUP($Y516,'Lookup Tables'!$K$4:$L$7,2,FALSE)),"")</f>
        <v/>
      </c>
      <c r="AA516" s="309">
        <v>100</v>
      </c>
      <c r="AB516" s="314" t="str">
        <f t="shared" si="90"/>
        <v/>
      </c>
      <c r="AC516" s="309" t="s">
        <v>62</v>
      </c>
      <c r="AD516" s="314" t="str">
        <f t="shared" si="91"/>
        <v/>
      </c>
      <c r="AE516" s="309" t="s">
        <v>56</v>
      </c>
      <c r="AF516" s="314" t="str">
        <f t="shared" si="92"/>
        <v/>
      </c>
      <c r="AG516" s="315" t="str">
        <f t="shared" si="95"/>
        <v/>
      </c>
      <c r="AH516" s="316" t="s">
        <v>68</v>
      </c>
      <c r="AI516" s="317" t="str">
        <f t="shared" si="93"/>
        <v/>
      </c>
    </row>
    <row r="517" spans="1:35" ht="17.25" customHeight="1" x14ac:dyDescent="0.3">
      <c r="A517" s="24"/>
      <c r="B517" s="302">
        <v>505</v>
      </c>
      <c r="C517" s="303"/>
      <c r="D517" s="303"/>
      <c r="E517" s="304"/>
      <c r="F517" s="304"/>
      <c r="G517" s="304"/>
      <c r="H517" s="304"/>
      <c r="I517" s="304"/>
      <c r="J517" s="304"/>
      <c r="K517" s="304"/>
      <c r="L517" s="304"/>
      <c r="M517" s="304"/>
      <c r="N517" s="304"/>
      <c r="O517" s="305" t="str">
        <f t="shared" si="94"/>
        <v/>
      </c>
      <c r="P517" s="306" t="str">
        <f t="shared" si="84"/>
        <v/>
      </c>
      <c r="Q517" s="307">
        <f t="shared" si="85"/>
        <v>100</v>
      </c>
      <c r="R517" s="308" t="str">
        <f t="shared" si="86"/>
        <v/>
      </c>
      <c r="S517" s="309">
        <v>100</v>
      </c>
      <c r="T517" s="310" t="str">
        <f t="shared" si="87"/>
        <v/>
      </c>
      <c r="U517" s="311">
        <v>0</v>
      </c>
      <c r="V517" s="312" t="str">
        <f t="shared" si="88"/>
        <v/>
      </c>
      <c r="W517" s="313" t="s">
        <v>125</v>
      </c>
      <c r="X517" s="314" t="str">
        <f t="shared" si="89"/>
        <v/>
      </c>
      <c r="Y517" s="313" t="s">
        <v>56</v>
      </c>
      <c r="Z517" s="314" t="str">
        <f>IF(SUM($E517:$N517)&gt;0,$X517*(VLOOKUP($Y517,'Lookup Tables'!$K$4:$L$7,2,FALSE)),"")</f>
        <v/>
      </c>
      <c r="AA517" s="309">
        <v>100</v>
      </c>
      <c r="AB517" s="314" t="str">
        <f t="shared" si="90"/>
        <v/>
      </c>
      <c r="AC517" s="309" t="s">
        <v>62</v>
      </c>
      <c r="AD517" s="314" t="str">
        <f t="shared" si="91"/>
        <v/>
      </c>
      <c r="AE517" s="309" t="s">
        <v>56</v>
      </c>
      <c r="AF517" s="314" t="str">
        <f t="shared" si="92"/>
        <v/>
      </c>
      <c r="AG517" s="315" t="str">
        <f t="shared" si="95"/>
        <v/>
      </c>
      <c r="AH517" s="316" t="s">
        <v>68</v>
      </c>
      <c r="AI517" s="317" t="str">
        <f t="shared" si="93"/>
        <v/>
      </c>
    </row>
    <row r="518" spans="1:35" ht="17.25" customHeight="1" x14ac:dyDescent="0.3">
      <c r="A518" s="24"/>
      <c r="B518" s="302">
        <v>506</v>
      </c>
      <c r="C518" s="303"/>
      <c r="D518" s="303"/>
      <c r="E518" s="304"/>
      <c r="F518" s="304"/>
      <c r="G518" s="304"/>
      <c r="H518" s="304"/>
      <c r="I518" s="304"/>
      <c r="J518" s="304"/>
      <c r="K518" s="304"/>
      <c r="L518" s="304"/>
      <c r="M518" s="304"/>
      <c r="N518" s="304"/>
      <c r="O518" s="305" t="str">
        <f t="shared" si="94"/>
        <v/>
      </c>
      <c r="P518" s="306" t="str">
        <f t="shared" si="84"/>
        <v/>
      </c>
      <c r="Q518" s="307">
        <f t="shared" si="85"/>
        <v>100</v>
      </c>
      <c r="R518" s="308" t="str">
        <f t="shared" si="86"/>
        <v/>
      </c>
      <c r="S518" s="309">
        <v>100</v>
      </c>
      <c r="T518" s="310" t="str">
        <f t="shared" si="87"/>
        <v/>
      </c>
      <c r="U518" s="311">
        <v>0</v>
      </c>
      <c r="V518" s="312" t="str">
        <f t="shared" si="88"/>
        <v/>
      </c>
      <c r="W518" s="313" t="s">
        <v>125</v>
      </c>
      <c r="X518" s="314" t="str">
        <f t="shared" si="89"/>
        <v/>
      </c>
      <c r="Y518" s="313" t="s">
        <v>56</v>
      </c>
      <c r="Z518" s="314" t="str">
        <f>IF(SUM($E518:$N518)&gt;0,$X518*(VLOOKUP($Y518,'Lookup Tables'!$K$4:$L$7,2,FALSE)),"")</f>
        <v/>
      </c>
      <c r="AA518" s="309">
        <v>100</v>
      </c>
      <c r="AB518" s="314" t="str">
        <f t="shared" si="90"/>
        <v/>
      </c>
      <c r="AC518" s="309" t="s">
        <v>62</v>
      </c>
      <c r="AD518" s="314" t="str">
        <f t="shared" si="91"/>
        <v/>
      </c>
      <c r="AE518" s="309" t="s">
        <v>56</v>
      </c>
      <c r="AF518" s="314" t="str">
        <f t="shared" si="92"/>
        <v/>
      </c>
      <c r="AG518" s="315" t="str">
        <f t="shared" si="95"/>
        <v/>
      </c>
      <c r="AH518" s="316" t="s">
        <v>68</v>
      </c>
      <c r="AI518" s="317" t="str">
        <f t="shared" si="93"/>
        <v/>
      </c>
    </row>
    <row r="519" spans="1:35" ht="17.25" customHeight="1" x14ac:dyDescent="0.3">
      <c r="A519" s="24"/>
      <c r="B519" s="302">
        <v>507</v>
      </c>
      <c r="C519" s="303"/>
      <c r="D519" s="303"/>
      <c r="E519" s="304"/>
      <c r="F519" s="304"/>
      <c r="G519" s="304"/>
      <c r="H519" s="304"/>
      <c r="I519" s="304"/>
      <c r="J519" s="304"/>
      <c r="K519" s="304"/>
      <c r="L519" s="304"/>
      <c r="M519" s="304"/>
      <c r="N519" s="304"/>
      <c r="O519" s="305" t="str">
        <f t="shared" si="94"/>
        <v/>
      </c>
      <c r="P519" s="306" t="str">
        <f t="shared" si="84"/>
        <v/>
      </c>
      <c r="Q519" s="307">
        <f t="shared" si="85"/>
        <v>100</v>
      </c>
      <c r="R519" s="308" t="str">
        <f t="shared" si="86"/>
        <v/>
      </c>
      <c r="S519" s="309">
        <v>100</v>
      </c>
      <c r="T519" s="310" t="str">
        <f t="shared" si="87"/>
        <v/>
      </c>
      <c r="U519" s="311">
        <v>0</v>
      </c>
      <c r="V519" s="312" t="str">
        <f t="shared" si="88"/>
        <v/>
      </c>
      <c r="W519" s="313" t="s">
        <v>125</v>
      </c>
      <c r="X519" s="314" t="str">
        <f t="shared" si="89"/>
        <v/>
      </c>
      <c r="Y519" s="313" t="s">
        <v>56</v>
      </c>
      <c r="Z519" s="314" t="str">
        <f>IF(SUM($E519:$N519)&gt;0,$X519*(VLOOKUP($Y519,'Lookup Tables'!$K$4:$L$7,2,FALSE)),"")</f>
        <v/>
      </c>
      <c r="AA519" s="309">
        <v>100</v>
      </c>
      <c r="AB519" s="314" t="str">
        <f t="shared" si="90"/>
        <v/>
      </c>
      <c r="AC519" s="309" t="s">
        <v>62</v>
      </c>
      <c r="AD519" s="314" t="str">
        <f t="shared" si="91"/>
        <v/>
      </c>
      <c r="AE519" s="309" t="s">
        <v>56</v>
      </c>
      <c r="AF519" s="314" t="str">
        <f t="shared" si="92"/>
        <v/>
      </c>
      <c r="AG519" s="315" t="str">
        <f t="shared" si="95"/>
        <v/>
      </c>
      <c r="AH519" s="316" t="s">
        <v>68</v>
      </c>
      <c r="AI519" s="317" t="str">
        <f t="shared" si="93"/>
        <v/>
      </c>
    </row>
    <row r="520" spans="1:35" ht="17.25" customHeight="1" x14ac:dyDescent="0.3">
      <c r="A520" s="24"/>
      <c r="B520" s="302">
        <v>508</v>
      </c>
      <c r="C520" s="303"/>
      <c r="D520" s="303"/>
      <c r="E520" s="304"/>
      <c r="F520" s="304"/>
      <c r="G520" s="304"/>
      <c r="H520" s="304"/>
      <c r="I520" s="304"/>
      <c r="J520" s="304"/>
      <c r="K520" s="304"/>
      <c r="L520" s="304"/>
      <c r="M520" s="304"/>
      <c r="N520" s="304"/>
      <c r="O520" s="305" t="str">
        <f t="shared" si="94"/>
        <v/>
      </c>
      <c r="P520" s="306" t="str">
        <f t="shared" si="84"/>
        <v/>
      </c>
      <c r="Q520" s="307">
        <f t="shared" si="85"/>
        <v>100</v>
      </c>
      <c r="R520" s="308" t="str">
        <f t="shared" si="86"/>
        <v/>
      </c>
      <c r="S520" s="309">
        <v>100</v>
      </c>
      <c r="T520" s="310" t="str">
        <f t="shared" si="87"/>
        <v/>
      </c>
      <c r="U520" s="311">
        <v>0</v>
      </c>
      <c r="V520" s="312" t="str">
        <f t="shared" si="88"/>
        <v/>
      </c>
      <c r="W520" s="313" t="s">
        <v>125</v>
      </c>
      <c r="X520" s="314" t="str">
        <f t="shared" si="89"/>
        <v/>
      </c>
      <c r="Y520" s="313" t="s">
        <v>56</v>
      </c>
      <c r="Z520" s="314" t="str">
        <f>IF(SUM($E520:$N520)&gt;0,$X520*(VLOOKUP($Y520,'Lookup Tables'!$K$4:$L$7,2,FALSE)),"")</f>
        <v/>
      </c>
      <c r="AA520" s="309">
        <v>100</v>
      </c>
      <c r="AB520" s="314" t="str">
        <f t="shared" si="90"/>
        <v/>
      </c>
      <c r="AC520" s="309" t="s">
        <v>62</v>
      </c>
      <c r="AD520" s="314" t="str">
        <f t="shared" si="91"/>
        <v/>
      </c>
      <c r="AE520" s="309" t="s">
        <v>56</v>
      </c>
      <c r="AF520" s="314" t="str">
        <f t="shared" si="92"/>
        <v/>
      </c>
      <c r="AG520" s="315" t="str">
        <f t="shared" si="95"/>
        <v/>
      </c>
      <c r="AH520" s="316" t="s">
        <v>68</v>
      </c>
      <c r="AI520" s="317" t="str">
        <f t="shared" si="93"/>
        <v/>
      </c>
    </row>
    <row r="521" spans="1:35" ht="17.25" customHeight="1" x14ac:dyDescent="0.3">
      <c r="A521" s="24"/>
      <c r="B521" s="302">
        <v>509</v>
      </c>
      <c r="C521" s="303"/>
      <c r="D521" s="303"/>
      <c r="E521" s="304"/>
      <c r="F521" s="304"/>
      <c r="G521" s="304"/>
      <c r="H521" s="304"/>
      <c r="I521" s="304"/>
      <c r="J521" s="304"/>
      <c r="K521" s="304"/>
      <c r="L521" s="304"/>
      <c r="M521" s="304"/>
      <c r="N521" s="304"/>
      <c r="O521" s="305" t="str">
        <f t="shared" si="94"/>
        <v/>
      </c>
      <c r="P521" s="306" t="str">
        <f t="shared" si="84"/>
        <v/>
      </c>
      <c r="Q521" s="307">
        <f t="shared" si="85"/>
        <v>100</v>
      </c>
      <c r="R521" s="308" t="str">
        <f t="shared" si="86"/>
        <v/>
      </c>
      <c r="S521" s="309">
        <v>100</v>
      </c>
      <c r="T521" s="310" t="str">
        <f t="shared" si="87"/>
        <v/>
      </c>
      <c r="U521" s="311">
        <v>0</v>
      </c>
      <c r="V521" s="312" t="str">
        <f t="shared" si="88"/>
        <v/>
      </c>
      <c r="W521" s="313" t="s">
        <v>125</v>
      </c>
      <c r="X521" s="314" t="str">
        <f t="shared" si="89"/>
        <v/>
      </c>
      <c r="Y521" s="313" t="s">
        <v>56</v>
      </c>
      <c r="Z521" s="314" t="str">
        <f>IF(SUM($E521:$N521)&gt;0,$X521*(VLOOKUP($Y521,'Lookup Tables'!$K$4:$L$7,2,FALSE)),"")</f>
        <v/>
      </c>
      <c r="AA521" s="309">
        <v>100</v>
      </c>
      <c r="AB521" s="314" t="str">
        <f t="shared" si="90"/>
        <v/>
      </c>
      <c r="AC521" s="309" t="s">
        <v>62</v>
      </c>
      <c r="AD521" s="314" t="str">
        <f t="shared" si="91"/>
        <v/>
      </c>
      <c r="AE521" s="309" t="s">
        <v>56</v>
      </c>
      <c r="AF521" s="314" t="str">
        <f t="shared" si="92"/>
        <v/>
      </c>
      <c r="AG521" s="315" t="str">
        <f t="shared" si="95"/>
        <v/>
      </c>
      <c r="AH521" s="316" t="s">
        <v>68</v>
      </c>
      <c r="AI521" s="317" t="str">
        <f t="shared" si="93"/>
        <v/>
      </c>
    </row>
    <row r="522" spans="1:35" ht="17.25" customHeight="1" x14ac:dyDescent="0.3">
      <c r="A522" s="24"/>
      <c r="B522" s="302">
        <v>510</v>
      </c>
      <c r="C522" s="303"/>
      <c r="D522" s="303"/>
      <c r="E522" s="304"/>
      <c r="F522" s="304"/>
      <c r="G522" s="304"/>
      <c r="H522" s="304"/>
      <c r="I522" s="304"/>
      <c r="J522" s="304"/>
      <c r="K522" s="304"/>
      <c r="L522" s="304"/>
      <c r="M522" s="304"/>
      <c r="N522" s="304"/>
      <c r="O522" s="305" t="str">
        <f t="shared" si="94"/>
        <v/>
      </c>
      <c r="P522" s="306" t="str">
        <f t="shared" si="84"/>
        <v/>
      </c>
      <c r="Q522" s="307">
        <f t="shared" si="85"/>
        <v>100</v>
      </c>
      <c r="R522" s="308" t="str">
        <f t="shared" si="86"/>
        <v/>
      </c>
      <c r="S522" s="309">
        <v>100</v>
      </c>
      <c r="T522" s="310" t="str">
        <f t="shared" si="87"/>
        <v/>
      </c>
      <c r="U522" s="311">
        <v>0</v>
      </c>
      <c r="V522" s="312" t="str">
        <f t="shared" si="88"/>
        <v/>
      </c>
      <c r="W522" s="313" t="s">
        <v>125</v>
      </c>
      <c r="X522" s="314" t="str">
        <f t="shared" si="89"/>
        <v/>
      </c>
      <c r="Y522" s="313" t="s">
        <v>56</v>
      </c>
      <c r="Z522" s="314" t="str">
        <f>IF(SUM($E522:$N522)&gt;0,$X522*(VLOOKUP($Y522,'Lookup Tables'!$K$4:$L$7,2,FALSE)),"")</f>
        <v/>
      </c>
      <c r="AA522" s="309">
        <v>100</v>
      </c>
      <c r="AB522" s="314" t="str">
        <f t="shared" si="90"/>
        <v/>
      </c>
      <c r="AC522" s="309" t="s">
        <v>62</v>
      </c>
      <c r="AD522" s="314" t="str">
        <f t="shared" si="91"/>
        <v/>
      </c>
      <c r="AE522" s="309" t="s">
        <v>56</v>
      </c>
      <c r="AF522" s="314" t="str">
        <f t="shared" si="92"/>
        <v/>
      </c>
      <c r="AG522" s="315" t="str">
        <f t="shared" si="95"/>
        <v/>
      </c>
      <c r="AH522" s="316" t="s">
        <v>68</v>
      </c>
      <c r="AI522" s="317" t="str">
        <f t="shared" si="93"/>
        <v/>
      </c>
    </row>
    <row r="523" spans="1:35" ht="17.25" customHeight="1" x14ac:dyDescent="0.3">
      <c r="A523" s="24"/>
      <c r="B523" s="302">
        <v>511</v>
      </c>
      <c r="C523" s="303"/>
      <c r="D523" s="303"/>
      <c r="E523" s="304"/>
      <c r="F523" s="304"/>
      <c r="G523" s="304"/>
      <c r="H523" s="304"/>
      <c r="I523" s="304"/>
      <c r="J523" s="304"/>
      <c r="K523" s="304"/>
      <c r="L523" s="304"/>
      <c r="M523" s="304"/>
      <c r="N523" s="304"/>
      <c r="O523" s="305" t="str">
        <f t="shared" si="94"/>
        <v/>
      </c>
      <c r="P523" s="306" t="str">
        <f t="shared" si="84"/>
        <v/>
      </c>
      <c r="Q523" s="307">
        <f t="shared" si="85"/>
        <v>100</v>
      </c>
      <c r="R523" s="308" t="str">
        <f t="shared" si="86"/>
        <v/>
      </c>
      <c r="S523" s="309">
        <v>100</v>
      </c>
      <c r="T523" s="310" t="str">
        <f t="shared" si="87"/>
        <v/>
      </c>
      <c r="U523" s="311">
        <v>0</v>
      </c>
      <c r="V523" s="312" t="str">
        <f t="shared" si="88"/>
        <v/>
      </c>
      <c r="W523" s="313" t="s">
        <v>125</v>
      </c>
      <c r="X523" s="314" t="str">
        <f t="shared" si="89"/>
        <v/>
      </c>
      <c r="Y523" s="313" t="s">
        <v>56</v>
      </c>
      <c r="Z523" s="314" t="str">
        <f>IF(SUM($E523:$N523)&gt;0,$X523*(VLOOKUP($Y523,'Lookup Tables'!$K$4:$L$7,2,FALSE)),"")</f>
        <v/>
      </c>
      <c r="AA523" s="309">
        <v>100</v>
      </c>
      <c r="AB523" s="314" t="str">
        <f t="shared" si="90"/>
        <v/>
      </c>
      <c r="AC523" s="309" t="s">
        <v>62</v>
      </c>
      <c r="AD523" s="314" t="str">
        <f t="shared" si="91"/>
        <v/>
      </c>
      <c r="AE523" s="309" t="s">
        <v>56</v>
      </c>
      <c r="AF523" s="314" t="str">
        <f t="shared" si="92"/>
        <v/>
      </c>
      <c r="AG523" s="315" t="str">
        <f t="shared" si="95"/>
        <v/>
      </c>
      <c r="AH523" s="316" t="s">
        <v>68</v>
      </c>
      <c r="AI523" s="317" t="str">
        <f t="shared" si="93"/>
        <v/>
      </c>
    </row>
    <row r="524" spans="1:35" ht="17.25" customHeight="1" x14ac:dyDescent="0.3">
      <c r="A524" s="24"/>
      <c r="B524" s="302">
        <v>512</v>
      </c>
      <c r="C524" s="303"/>
      <c r="D524" s="303"/>
      <c r="E524" s="304"/>
      <c r="F524" s="304"/>
      <c r="G524" s="304"/>
      <c r="H524" s="304"/>
      <c r="I524" s="304"/>
      <c r="J524" s="304"/>
      <c r="K524" s="304"/>
      <c r="L524" s="304"/>
      <c r="M524" s="304"/>
      <c r="N524" s="304"/>
      <c r="O524" s="305" t="str">
        <f t="shared" si="94"/>
        <v/>
      </c>
      <c r="P524" s="306" t="str">
        <f t="shared" si="84"/>
        <v/>
      </c>
      <c r="Q524" s="307">
        <f t="shared" si="85"/>
        <v>100</v>
      </c>
      <c r="R524" s="308" t="str">
        <f t="shared" si="86"/>
        <v/>
      </c>
      <c r="S524" s="309">
        <v>100</v>
      </c>
      <c r="T524" s="310" t="str">
        <f t="shared" si="87"/>
        <v/>
      </c>
      <c r="U524" s="311">
        <v>0</v>
      </c>
      <c r="V524" s="312" t="str">
        <f t="shared" si="88"/>
        <v/>
      </c>
      <c r="W524" s="313" t="s">
        <v>125</v>
      </c>
      <c r="X524" s="314" t="str">
        <f t="shared" si="89"/>
        <v/>
      </c>
      <c r="Y524" s="313" t="s">
        <v>56</v>
      </c>
      <c r="Z524" s="314" t="str">
        <f>IF(SUM($E524:$N524)&gt;0,$X524*(VLOOKUP($Y524,'Lookup Tables'!$K$4:$L$7,2,FALSE)),"")</f>
        <v/>
      </c>
      <c r="AA524" s="309">
        <v>100</v>
      </c>
      <c r="AB524" s="314" t="str">
        <f t="shared" si="90"/>
        <v/>
      </c>
      <c r="AC524" s="309" t="s">
        <v>62</v>
      </c>
      <c r="AD524" s="314" t="str">
        <f t="shared" si="91"/>
        <v/>
      </c>
      <c r="AE524" s="309" t="s">
        <v>56</v>
      </c>
      <c r="AF524" s="314" t="str">
        <f t="shared" si="92"/>
        <v/>
      </c>
      <c r="AG524" s="315" t="str">
        <f t="shared" si="95"/>
        <v/>
      </c>
      <c r="AH524" s="316" t="s">
        <v>68</v>
      </c>
      <c r="AI524" s="317" t="str">
        <f t="shared" si="93"/>
        <v/>
      </c>
    </row>
    <row r="525" spans="1:35" ht="17.25" customHeight="1" x14ac:dyDescent="0.3">
      <c r="A525" s="24"/>
      <c r="B525" s="302">
        <v>513</v>
      </c>
      <c r="C525" s="303"/>
      <c r="D525" s="303"/>
      <c r="E525" s="304"/>
      <c r="F525" s="304"/>
      <c r="G525" s="304"/>
      <c r="H525" s="304"/>
      <c r="I525" s="304"/>
      <c r="J525" s="304"/>
      <c r="K525" s="304"/>
      <c r="L525" s="304"/>
      <c r="M525" s="304"/>
      <c r="N525" s="304"/>
      <c r="O525" s="305" t="str">
        <f t="shared" si="94"/>
        <v/>
      </c>
      <c r="P525" s="306" t="str">
        <f t="shared" ref="P525:P588" si="96">IF(SUM($E525:$N525)&gt;0,($O525/2)^2*PI()*$T$6,"")</f>
        <v/>
      </c>
      <c r="Q525" s="307">
        <f t="shared" ref="Q525:Q588" si="97">$T$4</f>
        <v>100</v>
      </c>
      <c r="R525" s="308" t="str">
        <f t="shared" ref="R525:R588" si="98">IF(SUM($E525:$N525)&gt;0,$P525*($T$4/100),"")</f>
        <v/>
      </c>
      <c r="S525" s="309">
        <v>100</v>
      </c>
      <c r="T525" s="310" t="str">
        <f t="shared" ref="T525:T588" si="99">IF(SUM($E525:$N525)&gt;0,$R525*($S525/100),"")</f>
        <v/>
      </c>
      <c r="U525" s="311">
        <v>0</v>
      </c>
      <c r="V525" s="312" t="str">
        <f t="shared" ref="V525:V588" si="100">IF(SUM($E525:$N525)&gt;0,$T525*(1+($U525/100)),"")</f>
        <v/>
      </c>
      <c r="W525" s="313" t="s">
        <v>125</v>
      </c>
      <c r="X525" s="314" t="str">
        <f t="shared" ref="X525:X588" si="101">IF(SUM($E525:$N525)&gt;0,$V525*INDEX(Primary_structure_factor,MATCH(W525,Primary_structure_input,0))*0.4,"")</f>
        <v/>
      </c>
      <c r="Y525" s="313" t="s">
        <v>56</v>
      </c>
      <c r="Z525" s="314" t="str">
        <f>IF(SUM($E525:$N525)&gt;0,$X525*(VLOOKUP($Y525,'Lookup Tables'!$K$4:$L$7,2,FALSE)),"")</f>
        <v/>
      </c>
      <c r="AA525" s="309">
        <v>100</v>
      </c>
      <c r="AB525" s="314" t="str">
        <f t="shared" ref="AB525:AB588" si="102">IF(SUM($E525:$N525)&gt;0,$V525*(($AA525/100)*0.6),"")</f>
        <v/>
      </c>
      <c r="AC525" s="309" t="s">
        <v>62</v>
      </c>
      <c r="AD525" s="314" t="str">
        <f t="shared" ref="AD525:AD588" si="103">IF(SUM($E525:$N525)&gt;0,$AB525*(INDEX(Canopy_completeness_factor,MATCH(AC525,Canopy_completeness_input,0))),"")</f>
        <v/>
      </c>
      <c r="AE525" s="309" t="s">
        <v>56</v>
      </c>
      <c r="AF525" s="314" t="str">
        <f t="shared" ref="AF525:AF588" si="104">IF(SUM($E525:$N525)&gt;0,$AD525*(INDEX(Crown_quality_factor,MATCH($AE525,Crown_quality_input,0))),"")</f>
        <v/>
      </c>
      <c r="AG525" s="315" t="str">
        <f t="shared" si="95"/>
        <v/>
      </c>
      <c r="AH525" s="316" t="s">
        <v>68</v>
      </c>
      <c r="AI525" s="317" t="str">
        <f t="shared" ref="AI525:AI588" si="105">IF(ISBLANK($AH525),"",IF(SUM($E525:$N525)&gt;0,$AG525*INDEX(Life_expectancy_factor,MATCH($AH525,Life_expectancy_input,0)),""))</f>
        <v/>
      </c>
    </row>
    <row r="526" spans="1:35" ht="17.25" customHeight="1" x14ac:dyDescent="0.3">
      <c r="A526" s="24"/>
      <c r="B526" s="302">
        <v>514</v>
      </c>
      <c r="C526" s="303"/>
      <c r="D526" s="303"/>
      <c r="E526" s="304"/>
      <c r="F526" s="304"/>
      <c r="G526" s="304"/>
      <c r="H526" s="304"/>
      <c r="I526" s="304"/>
      <c r="J526" s="304"/>
      <c r="K526" s="304"/>
      <c r="L526" s="304"/>
      <c r="M526" s="304"/>
      <c r="N526" s="304"/>
      <c r="O526" s="305" t="str">
        <f t="shared" ref="O526:O589" si="106">IF(SUM($E526:$N526)&gt;0,SQRT($E526^2+$F526^2+$G526^2+$H526^2+$I526^2+$J526^2+$K526^2+$L526^2+$M526^2+$N526^2),"")</f>
        <v/>
      </c>
      <c r="P526" s="306" t="str">
        <f t="shared" si="96"/>
        <v/>
      </c>
      <c r="Q526" s="307">
        <f t="shared" si="97"/>
        <v>100</v>
      </c>
      <c r="R526" s="308" t="str">
        <f t="shared" si="98"/>
        <v/>
      </c>
      <c r="S526" s="309">
        <v>100</v>
      </c>
      <c r="T526" s="310" t="str">
        <f t="shared" si="99"/>
        <v/>
      </c>
      <c r="U526" s="311">
        <v>0</v>
      </c>
      <c r="V526" s="312" t="str">
        <f t="shared" si="100"/>
        <v/>
      </c>
      <c r="W526" s="313" t="s">
        <v>125</v>
      </c>
      <c r="X526" s="314" t="str">
        <f t="shared" si="101"/>
        <v/>
      </c>
      <c r="Y526" s="313" t="s">
        <v>56</v>
      </c>
      <c r="Z526" s="314" t="str">
        <f>IF(SUM($E526:$N526)&gt;0,$X526*(VLOOKUP($Y526,'Lookup Tables'!$K$4:$L$7,2,FALSE)),"")</f>
        <v/>
      </c>
      <c r="AA526" s="309">
        <v>100</v>
      </c>
      <c r="AB526" s="314" t="str">
        <f t="shared" si="102"/>
        <v/>
      </c>
      <c r="AC526" s="309" t="s">
        <v>62</v>
      </c>
      <c r="AD526" s="314" t="str">
        <f t="shared" si="103"/>
        <v/>
      </c>
      <c r="AE526" s="309" t="s">
        <v>56</v>
      </c>
      <c r="AF526" s="314" t="str">
        <f t="shared" si="104"/>
        <v/>
      </c>
      <c r="AG526" s="315" t="str">
        <f t="shared" si="95"/>
        <v/>
      </c>
      <c r="AH526" s="316" t="s">
        <v>68</v>
      </c>
      <c r="AI526" s="317" t="str">
        <f t="shared" si="105"/>
        <v/>
      </c>
    </row>
    <row r="527" spans="1:35" ht="17.25" customHeight="1" x14ac:dyDescent="0.3">
      <c r="A527" s="24"/>
      <c r="B527" s="302">
        <v>515</v>
      </c>
      <c r="C527" s="303"/>
      <c r="D527" s="303"/>
      <c r="E527" s="304"/>
      <c r="F527" s="304"/>
      <c r="G527" s="304"/>
      <c r="H527" s="304"/>
      <c r="I527" s="304"/>
      <c r="J527" s="304"/>
      <c r="K527" s="304"/>
      <c r="L527" s="304"/>
      <c r="M527" s="304"/>
      <c r="N527" s="304"/>
      <c r="O527" s="305" t="str">
        <f t="shared" si="106"/>
        <v/>
      </c>
      <c r="P527" s="306" t="str">
        <f t="shared" si="96"/>
        <v/>
      </c>
      <c r="Q527" s="307">
        <f t="shared" si="97"/>
        <v>100</v>
      </c>
      <c r="R527" s="308" t="str">
        <f t="shared" si="98"/>
        <v/>
      </c>
      <c r="S527" s="309">
        <v>100</v>
      </c>
      <c r="T527" s="310" t="str">
        <f t="shared" si="99"/>
        <v/>
      </c>
      <c r="U527" s="311">
        <v>0</v>
      </c>
      <c r="V527" s="312" t="str">
        <f t="shared" si="100"/>
        <v/>
      </c>
      <c r="W527" s="313" t="s">
        <v>125</v>
      </c>
      <c r="X527" s="314" t="str">
        <f t="shared" si="101"/>
        <v/>
      </c>
      <c r="Y527" s="313" t="s">
        <v>56</v>
      </c>
      <c r="Z527" s="314" t="str">
        <f>IF(SUM($E527:$N527)&gt;0,$X527*(VLOOKUP($Y527,'Lookup Tables'!$K$4:$L$7,2,FALSE)),"")</f>
        <v/>
      </c>
      <c r="AA527" s="309">
        <v>100</v>
      </c>
      <c r="AB527" s="314" t="str">
        <f t="shared" si="102"/>
        <v/>
      </c>
      <c r="AC527" s="309" t="s">
        <v>62</v>
      </c>
      <c r="AD527" s="314" t="str">
        <f t="shared" si="103"/>
        <v/>
      </c>
      <c r="AE527" s="309" t="s">
        <v>56</v>
      </c>
      <c r="AF527" s="314" t="str">
        <f t="shared" si="104"/>
        <v/>
      </c>
      <c r="AG527" s="315" t="str">
        <f t="shared" ref="AG527:AG590" si="107">IF(SUM($E527:$N527)&gt;0,SUM($Z527,$AF527),"")</f>
        <v/>
      </c>
      <c r="AH527" s="316" t="s">
        <v>68</v>
      </c>
      <c r="AI527" s="317" t="str">
        <f t="shared" si="105"/>
        <v/>
      </c>
    </row>
    <row r="528" spans="1:35" ht="17.25" customHeight="1" x14ac:dyDescent="0.3">
      <c r="A528" s="24"/>
      <c r="B528" s="302">
        <v>516</v>
      </c>
      <c r="C528" s="303"/>
      <c r="D528" s="303"/>
      <c r="E528" s="304"/>
      <c r="F528" s="304"/>
      <c r="G528" s="304"/>
      <c r="H528" s="304"/>
      <c r="I528" s="304"/>
      <c r="J528" s="304"/>
      <c r="K528" s="304"/>
      <c r="L528" s="304"/>
      <c r="M528" s="304"/>
      <c r="N528" s="304"/>
      <c r="O528" s="305" t="str">
        <f t="shared" si="106"/>
        <v/>
      </c>
      <c r="P528" s="306" t="str">
        <f t="shared" si="96"/>
        <v/>
      </c>
      <c r="Q528" s="307">
        <f t="shared" si="97"/>
        <v>100</v>
      </c>
      <c r="R528" s="308" t="str">
        <f t="shared" si="98"/>
        <v/>
      </c>
      <c r="S528" s="309">
        <v>100</v>
      </c>
      <c r="T528" s="310" t="str">
        <f t="shared" si="99"/>
        <v/>
      </c>
      <c r="U528" s="311">
        <v>0</v>
      </c>
      <c r="V528" s="312" t="str">
        <f t="shared" si="100"/>
        <v/>
      </c>
      <c r="W528" s="313" t="s">
        <v>125</v>
      </c>
      <c r="X528" s="314" t="str">
        <f t="shared" si="101"/>
        <v/>
      </c>
      <c r="Y528" s="313" t="s">
        <v>56</v>
      </c>
      <c r="Z528" s="314" t="str">
        <f>IF(SUM($E528:$N528)&gt;0,$X528*(VLOOKUP($Y528,'Lookup Tables'!$K$4:$L$7,2,FALSE)),"")</f>
        <v/>
      </c>
      <c r="AA528" s="309">
        <v>100</v>
      </c>
      <c r="AB528" s="314" t="str">
        <f t="shared" si="102"/>
        <v/>
      </c>
      <c r="AC528" s="309" t="s">
        <v>62</v>
      </c>
      <c r="AD528" s="314" t="str">
        <f t="shared" si="103"/>
        <v/>
      </c>
      <c r="AE528" s="309" t="s">
        <v>56</v>
      </c>
      <c r="AF528" s="314" t="str">
        <f t="shared" si="104"/>
        <v/>
      </c>
      <c r="AG528" s="315" t="str">
        <f t="shared" si="107"/>
        <v/>
      </c>
      <c r="AH528" s="316" t="s">
        <v>68</v>
      </c>
      <c r="AI528" s="317" t="str">
        <f t="shared" si="105"/>
        <v/>
      </c>
    </row>
    <row r="529" spans="1:35" ht="17.25" customHeight="1" x14ac:dyDescent="0.3">
      <c r="A529" s="24"/>
      <c r="B529" s="302">
        <v>517</v>
      </c>
      <c r="C529" s="303"/>
      <c r="D529" s="303"/>
      <c r="E529" s="304"/>
      <c r="F529" s="304"/>
      <c r="G529" s="304"/>
      <c r="H529" s="304"/>
      <c r="I529" s="304"/>
      <c r="J529" s="304"/>
      <c r="K529" s="304"/>
      <c r="L529" s="304"/>
      <c r="M529" s="304"/>
      <c r="N529" s="304"/>
      <c r="O529" s="305" t="str">
        <f t="shared" si="106"/>
        <v/>
      </c>
      <c r="P529" s="306" t="str">
        <f t="shared" si="96"/>
        <v/>
      </c>
      <c r="Q529" s="307">
        <f t="shared" si="97"/>
        <v>100</v>
      </c>
      <c r="R529" s="308" t="str">
        <f t="shared" si="98"/>
        <v/>
      </c>
      <c r="S529" s="309">
        <v>100</v>
      </c>
      <c r="T529" s="310" t="str">
        <f t="shared" si="99"/>
        <v/>
      </c>
      <c r="U529" s="311">
        <v>0</v>
      </c>
      <c r="V529" s="312" t="str">
        <f t="shared" si="100"/>
        <v/>
      </c>
      <c r="W529" s="313" t="s">
        <v>125</v>
      </c>
      <c r="X529" s="314" t="str">
        <f t="shared" si="101"/>
        <v/>
      </c>
      <c r="Y529" s="313" t="s">
        <v>56</v>
      </c>
      <c r="Z529" s="314" t="str">
        <f>IF(SUM($E529:$N529)&gt;0,$X529*(VLOOKUP($Y529,'Lookup Tables'!$K$4:$L$7,2,FALSE)),"")</f>
        <v/>
      </c>
      <c r="AA529" s="309">
        <v>100</v>
      </c>
      <c r="AB529" s="314" t="str">
        <f t="shared" si="102"/>
        <v/>
      </c>
      <c r="AC529" s="309" t="s">
        <v>62</v>
      </c>
      <c r="AD529" s="314" t="str">
        <f t="shared" si="103"/>
        <v/>
      </c>
      <c r="AE529" s="309" t="s">
        <v>56</v>
      </c>
      <c r="AF529" s="314" t="str">
        <f t="shared" si="104"/>
        <v/>
      </c>
      <c r="AG529" s="315" t="str">
        <f t="shared" si="107"/>
        <v/>
      </c>
      <c r="AH529" s="316" t="s">
        <v>68</v>
      </c>
      <c r="AI529" s="317" t="str">
        <f t="shared" si="105"/>
        <v/>
      </c>
    </row>
    <row r="530" spans="1:35" ht="17.25" customHeight="1" x14ac:dyDescent="0.3">
      <c r="A530" s="24"/>
      <c r="B530" s="302">
        <v>518</v>
      </c>
      <c r="C530" s="303"/>
      <c r="D530" s="303"/>
      <c r="E530" s="304"/>
      <c r="F530" s="304"/>
      <c r="G530" s="304"/>
      <c r="H530" s="304"/>
      <c r="I530" s="304"/>
      <c r="J530" s="304"/>
      <c r="K530" s="304"/>
      <c r="L530" s="304"/>
      <c r="M530" s="304"/>
      <c r="N530" s="304"/>
      <c r="O530" s="305" t="str">
        <f t="shared" si="106"/>
        <v/>
      </c>
      <c r="P530" s="306" t="str">
        <f t="shared" si="96"/>
        <v/>
      </c>
      <c r="Q530" s="307">
        <f t="shared" si="97"/>
        <v>100</v>
      </c>
      <c r="R530" s="308" t="str">
        <f t="shared" si="98"/>
        <v/>
      </c>
      <c r="S530" s="309">
        <v>100</v>
      </c>
      <c r="T530" s="310" t="str">
        <f t="shared" si="99"/>
        <v/>
      </c>
      <c r="U530" s="311">
        <v>0</v>
      </c>
      <c r="V530" s="312" t="str">
        <f t="shared" si="100"/>
        <v/>
      </c>
      <c r="W530" s="313" t="s">
        <v>125</v>
      </c>
      <c r="X530" s="314" t="str">
        <f t="shared" si="101"/>
        <v/>
      </c>
      <c r="Y530" s="313" t="s">
        <v>56</v>
      </c>
      <c r="Z530" s="314" t="str">
        <f>IF(SUM($E530:$N530)&gt;0,$X530*(VLOOKUP($Y530,'Lookup Tables'!$K$4:$L$7,2,FALSE)),"")</f>
        <v/>
      </c>
      <c r="AA530" s="309">
        <v>100</v>
      </c>
      <c r="AB530" s="314" t="str">
        <f t="shared" si="102"/>
        <v/>
      </c>
      <c r="AC530" s="309" t="s">
        <v>62</v>
      </c>
      <c r="AD530" s="314" t="str">
        <f t="shared" si="103"/>
        <v/>
      </c>
      <c r="AE530" s="309" t="s">
        <v>56</v>
      </c>
      <c r="AF530" s="314" t="str">
        <f t="shared" si="104"/>
        <v/>
      </c>
      <c r="AG530" s="315" t="str">
        <f t="shared" si="107"/>
        <v/>
      </c>
      <c r="AH530" s="316" t="s">
        <v>68</v>
      </c>
      <c r="AI530" s="317" t="str">
        <f t="shared" si="105"/>
        <v/>
      </c>
    </row>
    <row r="531" spans="1:35" ht="17.25" customHeight="1" x14ac:dyDescent="0.3">
      <c r="A531" s="24"/>
      <c r="B531" s="302">
        <v>519</v>
      </c>
      <c r="C531" s="303"/>
      <c r="D531" s="303"/>
      <c r="E531" s="304"/>
      <c r="F531" s="304"/>
      <c r="G531" s="304"/>
      <c r="H531" s="304"/>
      <c r="I531" s="304"/>
      <c r="J531" s="304"/>
      <c r="K531" s="304"/>
      <c r="L531" s="304"/>
      <c r="M531" s="304"/>
      <c r="N531" s="304"/>
      <c r="O531" s="305" t="str">
        <f t="shared" si="106"/>
        <v/>
      </c>
      <c r="P531" s="306" t="str">
        <f t="shared" si="96"/>
        <v/>
      </c>
      <c r="Q531" s="307">
        <f t="shared" si="97"/>
        <v>100</v>
      </c>
      <c r="R531" s="308" t="str">
        <f t="shared" si="98"/>
        <v/>
      </c>
      <c r="S531" s="309">
        <v>100</v>
      </c>
      <c r="T531" s="310" t="str">
        <f t="shared" si="99"/>
        <v/>
      </c>
      <c r="U531" s="311">
        <v>0</v>
      </c>
      <c r="V531" s="312" t="str">
        <f t="shared" si="100"/>
        <v/>
      </c>
      <c r="W531" s="313" t="s">
        <v>125</v>
      </c>
      <c r="X531" s="314" t="str">
        <f t="shared" si="101"/>
        <v/>
      </c>
      <c r="Y531" s="313" t="s">
        <v>56</v>
      </c>
      <c r="Z531" s="314" t="str">
        <f>IF(SUM($E531:$N531)&gt;0,$X531*(VLOOKUP($Y531,'Lookup Tables'!$K$4:$L$7,2,FALSE)),"")</f>
        <v/>
      </c>
      <c r="AA531" s="309">
        <v>100</v>
      </c>
      <c r="AB531" s="314" t="str">
        <f t="shared" si="102"/>
        <v/>
      </c>
      <c r="AC531" s="309" t="s">
        <v>62</v>
      </c>
      <c r="AD531" s="314" t="str">
        <f t="shared" si="103"/>
        <v/>
      </c>
      <c r="AE531" s="309" t="s">
        <v>56</v>
      </c>
      <c r="AF531" s="314" t="str">
        <f t="shared" si="104"/>
        <v/>
      </c>
      <c r="AG531" s="315" t="str">
        <f t="shared" si="107"/>
        <v/>
      </c>
      <c r="AH531" s="316" t="s">
        <v>68</v>
      </c>
      <c r="AI531" s="317" t="str">
        <f t="shared" si="105"/>
        <v/>
      </c>
    </row>
    <row r="532" spans="1:35" ht="17.25" customHeight="1" x14ac:dyDescent="0.3">
      <c r="A532" s="24"/>
      <c r="B532" s="302">
        <v>520</v>
      </c>
      <c r="C532" s="303"/>
      <c r="D532" s="303"/>
      <c r="E532" s="304"/>
      <c r="F532" s="304"/>
      <c r="G532" s="304"/>
      <c r="H532" s="304"/>
      <c r="I532" s="304"/>
      <c r="J532" s="304"/>
      <c r="K532" s="304"/>
      <c r="L532" s="304"/>
      <c r="M532" s="304"/>
      <c r="N532" s="304"/>
      <c r="O532" s="305" t="str">
        <f t="shared" si="106"/>
        <v/>
      </c>
      <c r="P532" s="306" t="str">
        <f t="shared" si="96"/>
        <v/>
      </c>
      <c r="Q532" s="307">
        <f t="shared" si="97"/>
        <v>100</v>
      </c>
      <c r="R532" s="308" t="str">
        <f t="shared" si="98"/>
        <v/>
      </c>
      <c r="S532" s="309">
        <v>100</v>
      </c>
      <c r="T532" s="310" t="str">
        <f t="shared" si="99"/>
        <v/>
      </c>
      <c r="U532" s="311">
        <v>0</v>
      </c>
      <c r="V532" s="312" t="str">
        <f t="shared" si="100"/>
        <v/>
      </c>
      <c r="W532" s="313" t="s">
        <v>125</v>
      </c>
      <c r="X532" s="314" t="str">
        <f t="shared" si="101"/>
        <v/>
      </c>
      <c r="Y532" s="313" t="s">
        <v>56</v>
      </c>
      <c r="Z532" s="314" t="str">
        <f>IF(SUM($E532:$N532)&gt;0,$X532*(VLOOKUP($Y532,'Lookup Tables'!$K$4:$L$7,2,FALSE)),"")</f>
        <v/>
      </c>
      <c r="AA532" s="309">
        <v>100</v>
      </c>
      <c r="AB532" s="314" t="str">
        <f t="shared" si="102"/>
        <v/>
      </c>
      <c r="AC532" s="309" t="s">
        <v>62</v>
      </c>
      <c r="AD532" s="314" t="str">
        <f t="shared" si="103"/>
        <v/>
      </c>
      <c r="AE532" s="309" t="s">
        <v>56</v>
      </c>
      <c r="AF532" s="314" t="str">
        <f t="shared" si="104"/>
        <v/>
      </c>
      <c r="AG532" s="315" t="str">
        <f t="shared" si="107"/>
        <v/>
      </c>
      <c r="AH532" s="316" t="s">
        <v>68</v>
      </c>
      <c r="AI532" s="317" t="str">
        <f t="shared" si="105"/>
        <v/>
      </c>
    </row>
    <row r="533" spans="1:35" ht="17.25" customHeight="1" x14ac:dyDescent="0.3">
      <c r="A533" s="24"/>
      <c r="B533" s="302">
        <v>521</v>
      </c>
      <c r="C533" s="303"/>
      <c r="D533" s="303"/>
      <c r="E533" s="304"/>
      <c r="F533" s="304"/>
      <c r="G533" s="304"/>
      <c r="H533" s="304"/>
      <c r="I533" s="304"/>
      <c r="J533" s="304"/>
      <c r="K533" s="304"/>
      <c r="L533" s="304"/>
      <c r="M533" s="304"/>
      <c r="N533" s="304"/>
      <c r="O533" s="305" t="str">
        <f t="shared" si="106"/>
        <v/>
      </c>
      <c r="P533" s="306" t="str">
        <f t="shared" si="96"/>
        <v/>
      </c>
      <c r="Q533" s="307">
        <f t="shared" si="97"/>
        <v>100</v>
      </c>
      <c r="R533" s="308" t="str">
        <f t="shared" si="98"/>
        <v/>
      </c>
      <c r="S533" s="309">
        <v>100</v>
      </c>
      <c r="T533" s="310" t="str">
        <f t="shared" si="99"/>
        <v/>
      </c>
      <c r="U533" s="311">
        <v>0</v>
      </c>
      <c r="V533" s="312" t="str">
        <f t="shared" si="100"/>
        <v/>
      </c>
      <c r="W533" s="313" t="s">
        <v>125</v>
      </c>
      <c r="X533" s="314" t="str">
        <f t="shared" si="101"/>
        <v/>
      </c>
      <c r="Y533" s="313" t="s">
        <v>56</v>
      </c>
      <c r="Z533" s="314" t="str">
        <f>IF(SUM($E533:$N533)&gt;0,$X533*(VLOOKUP($Y533,'Lookup Tables'!$K$4:$L$7,2,FALSE)),"")</f>
        <v/>
      </c>
      <c r="AA533" s="309">
        <v>100</v>
      </c>
      <c r="AB533" s="314" t="str">
        <f t="shared" si="102"/>
        <v/>
      </c>
      <c r="AC533" s="309" t="s">
        <v>62</v>
      </c>
      <c r="AD533" s="314" t="str">
        <f t="shared" si="103"/>
        <v/>
      </c>
      <c r="AE533" s="309" t="s">
        <v>56</v>
      </c>
      <c r="AF533" s="314" t="str">
        <f t="shared" si="104"/>
        <v/>
      </c>
      <c r="AG533" s="315" t="str">
        <f t="shared" si="107"/>
        <v/>
      </c>
      <c r="AH533" s="316" t="s">
        <v>68</v>
      </c>
      <c r="AI533" s="317" t="str">
        <f t="shared" si="105"/>
        <v/>
      </c>
    </row>
    <row r="534" spans="1:35" ht="17.25" customHeight="1" x14ac:dyDescent="0.3">
      <c r="A534" s="24"/>
      <c r="B534" s="302">
        <v>522</v>
      </c>
      <c r="C534" s="303"/>
      <c r="D534" s="303"/>
      <c r="E534" s="304"/>
      <c r="F534" s="304"/>
      <c r="G534" s="304"/>
      <c r="H534" s="304"/>
      <c r="I534" s="304"/>
      <c r="J534" s="304"/>
      <c r="K534" s="304"/>
      <c r="L534" s="304"/>
      <c r="M534" s="304"/>
      <c r="N534" s="304"/>
      <c r="O534" s="305" t="str">
        <f t="shared" si="106"/>
        <v/>
      </c>
      <c r="P534" s="306" t="str">
        <f t="shared" si="96"/>
        <v/>
      </c>
      <c r="Q534" s="307">
        <f t="shared" si="97"/>
        <v>100</v>
      </c>
      <c r="R534" s="308" t="str">
        <f t="shared" si="98"/>
        <v/>
      </c>
      <c r="S534" s="309">
        <v>100</v>
      </c>
      <c r="T534" s="310" t="str">
        <f t="shared" si="99"/>
        <v/>
      </c>
      <c r="U534" s="311">
        <v>0</v>
      </c>
      <c r="V534" s="312" t="str">
        <f t="shared" si="100"/>
        <v/>
      </c>
      <c r="W534" s="313" t="s">
        <v>125</v>
      </c>
      <c r="X534" s="314" t="str">
        <f t="shared" si="101"/>
        <v/>
      </c>
      <c r="Y534" s="313" t="s">
        <v>56</v>
      </c>
      <c r="Z534" s="314" t="str">
        <f>IF(SUM($E534:$N534)&gt;0,$X534*(VLOOKUP($Y534,'Lookup Tables'!$K$4:$L$7,2,FALSE)),"")</f>
        <v/>
      </c>
      <c r="AA534" s="309">
        <v>100</v>
      </c>
      <c r="AB534" s="314" t="str">
        <f t="shared" si="102"/>
        <v/>
      </c>
      <c r="AC534" s="309" t="s">
        <v>62</v>
      </c>
      <c r="AD534" s="314" t="str">
        <f t="shared" si="103"/>
        <v/>
      </c>
      <c r="AE534" s="309" t="s">
        <v>56</v>
      </c>
      <c r="AF534" s="314" t="str">
        <f t="shared" si="104"/>
        <v/>
      </c>
      <c r="AG534" s="315" t="str">
        <f t="shared" si="107"/>
        <v/>
      </c>
      <c r="AH534" s="316" t="s">
        <v>68</v>
      </c>
      <c r="AI534" s="317" t="str">
        <f t="shared" si="105"/>
        <v/>
      </c>
    </row>
    <row r="535" spans="1:35" ht="17.25" customHeight="1" x14ac:dyDescent="0.3">
      <c r="A535" s="24"/>
      <c r="B535" s="302">
        <v>523</v>
      </c>
      <c r="C535" s="303"/>
      <c r="D535" s="303"/>
      <c r="E535" s="304"/>
      <c r="F535" s="304"/>
      <c r="G535" s="304"/>
      <c r="H535" s="304"/>
      <c r="I535" s="304"/>
      <c r="J535" s="304"/>
      <c r="K535" s="304"/>
      <c r="L535" s="304"/>
      <c r="M535" s="304"/>
      <c r="N535" s="304"/>
      <c r="O535" s="305" t="str">
        <f t="shared" si="106"/>
        <v/>
      </c>
      <c r="P535" s="306" t="str">
        <f t="shared" si="96"/>
        <v/>
      </c>
      <c r="Q535" s="307">
        <f t="shared" si="97"/>
        <v>100</v>
      </c>
      <c r="R535" s="308" t="str">
        <f t="shared" si="98"/>
        <v/>
      </c>
      <c r="S535" s="309">
        <v>100</v>
      </c>
      <c r="T535" s="310" t="str">
        <f t="shared" si="99"/>
        <v/>
      </c>
      <c r="U535" s="311">
        <v>0</v>
      </c>
      <c r="V535" s="312" t="str">
        <f t="shared" si="100"/>
        <v/>
      </c>
      <c r="W535" s="313" t="s">
        <v>125</v>
      </c>
      <c r="X535" s="314" t="str">
        <f t="shared" si="101"/>
        <v/>
      </c>
      <c r="Y535" s="313" t="s">
        <v>56</v>
      </c>
      <c r="Z535" s="314" t="str">
        <f>IF(SUM($E535:$N535)&gt;0,$X535*(VLOOKUP($Y535,'Lookup Tables'!$K$4:$L$7,2,FALSE)),"")</f>
        <v/>
      </c>
      <c r="AA535" s="309">
        <v>100</v>
      </c>
      <c r="AB535" s="314" t="str">
        <f t="shared" si="102"/>
        <v/>
      </c>
      <c r="AC535" s="309" t="s">
        <v>62</v>
      </c>
      <c r="AD535" s="314" t="str">
        <f t="shared" si="103"/>
        <v/>
      </c>
      <c r="AE535" s="309" t="s">
        <v>56</v>
      </c>
      <c r="AF535" s="314" t="str">
        <f t="shared" si="104"/>
        <v/>
      </c>
      <c r="AG535" s="315" t="str">
        <f t="shared" si="107"/>
        <v/>
      </c>
      <c r="AH535" s="316" t="s">
        <v>68</v>
      </c>
      <c r="AI535" s="317" t="str">
        <f t="shared" si="105"/>
        <v/>
      </c>
    </row>
    <row r="536" spans="1:35" ht="17.25" customHeight="1" x14ac:dyDescent="0.3">
      <c r="A536" s="24"/>
      <c r="B536" s="302">
        <v>524</v>
      </c>
      <c r="C536" s="303"/>
      <c r="D536" s="303"/>
      <c r="E536" s="304"/>
      <c r="F536" s="304"/>
      <c r="G536" s="304"/>
      <c r="H536" s="304"/>
      <c r="I536" s="304"/>
      <c r="J536" s="304"/>
      <c r="K536" s="304"/>
      <c r="L536" s="304"/>
      <c r="M536" s="304"/>
      <c r="N536" s="304"/>
      <c r="O536" s="305" t="str">
        <f t="shared" si="106"/>
        <v/>
      </c>
      <c r="P536" s="306" t="str">
        <f t="shared" si="96"/>
        <v/>
      </c>
      <c r="Q536" s="307">
        <f t="shared" si="97"/>
        <v>100</v>
      </c>
      <c r="R536" s="308" t="str">
        <f t="shared" si="98"/>
        <v/>
      </c>
      <c r="S536" s="309">
        <v>100</v>
      </c>
      <c r="T536" s="310" t="str">
        <f t="shared" si="99"/>
        <v/>
      </c>
      <c r="U536" s="311">
        <v>0</v>
      </c>
      <c r="V536" s="312" t="str">
        <f t="shared" si="100"/>
        <v/>
      </c>
      <c r="W536" s="313" t="s">
        <v>125</v>
      </c>
      <c r="X536" s="314" t="str">
        <f t="shared" si="101"/>
        <v/>
      </c>
      <c r="Y536" s="313" t="s">
        <v>56</v>
      </c>
      <c r="Z536" s="314" t="str">
        <f>IF(SUM($E536:$N536)&gt;0,$X536*(VLOOKUP($Y536,'Lookup Tables'!$K$4:$L$7,2,FALSE)),"")</f>
        <v/>
      </c>
      <c r="AA536" s="309">
        <v>100</v>
      </c>
      <c r="AB536" s="314" t="str">
        <f t="shared" si="102"/>
        <v/>
      </c>
      <c r="AC536" s="309" t="s">
        <v>62</v>
      </c>
      <c r="AD536" s="314" t="str">
        <f t="shared" si="103"/>
        <v/>
      </c>
      <c r="AE536" s="309" t="s">
        <v>56</v>
      </c>
      <c r="AF536" s="314" t="str">
        <f t="shared" si="104"/>
        <v/>
      </c>
      <c r="AG536" s="315" t="str">
        <f t="shared" si="107"/>
        <v/>
      </c>
      <c r="AH536" s="316" t="s">
        <v>68</v>
      </c>
      <c r="AI536" s="317" t="str">
        <f t="shared" si="105"/>
        <v/>
      </c>
    </row>
    <row r="537" spans="1:35" ht="17.25" customHeight="1" x14ac:dyDescent="0.3">
      <c r="A537" s="24"/>
      <c r="B537" s="302">
        <v>525</v>
      </c>
      <c r="C537" s="303"/>
      <c r="D537" s="303"/>
      <c r="E537" s="304"/>
      <c r="F537" s="304"/>
      <c r="G537" s="304"/>
      <c r="H537" s="304"/>
      <c r="I537" s="304"/>
      <c r="J537" s="304"/>
      <c r="K537" s="304"/>
      <c r="L537" s="304"/>
      <c r="M537" s="304"/>
      <c r="N537" s="304"/>
      <c r="O537" s="305" t="str">
        <f t="shared" si="106"/>
        <v/>
      </c>
      <c r="P537" s="306" t="str">
        <f t="shared" si="96"/>
        <v/>
      </c>
      <c r="Q537" s="307">
        <f t="shared" si="97"/>
        <v>100</v>
      </c>
      <c r="R537" s="308" t="str">
        <f t="shared" si="98"/>
        <v/>
      </c>
      <c r="S537" s="309">
        <v>100</v>
      </c>
      <c r="T537" s="310" t="str">
        <f t="shared" si="99"/>
        <v/>
      </c>
      <c r="U537" s="311">
        <v>0</v>
      </c>
      <c r="V537" s="312" t="str">
        <f t="shared" si="100"/>
        <v/>
      </c>
      <c r="W537" s="313" t="s">
        <v>125</v>
      </c>
      <c r="X537" s="314" t="str">
        <f t="shared" si="101"/>
        <v/>
      </c>
      <c r="Y537" s="313" t="s">
        <v>56</v>
      </c>
      <c r="Z537" s="314" t="str">
        <f>IF(SUM($E537:$N537)&gt;0,$X537*(VLOOKUP($Y537,'Lookup Tables'!$K$4:$L$7,2,FALSE)),"")</f>
        <v/>
      </c>
      <c r="AA537" s="309">
        <v>100</v>
      </c>
      <c r="AB537" s="314" t="str">
        <f t="shared" si="102"/>
        <v/>
      </c>
      <c r="AC537" s="309" t="s">
        <v>62</v>
      </c>
      <c r="AD537" s="314" t="str">
        <f t="shared" si="103"/>
        <v/>
      </c>
      <c r="AE537" s="309" t="s">
        <v>56</v>
      </c>
      <c r="AF537" s="314" t="str">
        <f t="shared" si="104"/>
        <v/>
      </c>
      <c r="AG537" s="315" t="str">
        <f t="shared" si="107"/>
        <v/>
      </c>
      <c r="AH537" s="316" t="s">
        <v>68</v>
      </c>
      <c r="AI537" s="317" t="str">
        <f t="shared" si="105"/>
        <v/>
      </c>
    </row>
    <row r="538" spans="1:35" ht="17.25" customHeight="1" x14ac:dyDescent="0.3">
      <c r="A538" s="24"/>
      <c r="B538" s="302">
        <v>526</v>
      </c>
      <c r="C538" s="303"/>
      <c r="D538" s="303"/>
      <c r="E538" s="304"/>
      <c r="F538" s="304"/>
      <c r="G538" s="304"/>
      <c r="H538" s="304"/>
      <c r="I538" s="304"/>
      <c r="J538" s="304"/>
      <c r="K538" s="304"/>
      <c r="L538" s="304"/>
      <c r="M538" s="304"/>
      <c r="N538" s="304"/>
      <c r="O538" s="305" t="str">
        <f t="shared" si="106"/>
        <v/>
      </c>
      <c r="P538" s="306" t="str">
        <f t="shared" si="96"/>
        <v/>
      </c>
      <c r="Q538" s="307">
        <f t="shared" si="97"/>
        <v>100</v>
      </c>
      <c r="R538" s="308" t="str">
        <f t="shared" si="98"/>
        <v/>
      </c>
      <c r="S538" s="309">
        <v>100</v>
      </c>
      <c r="T538" s="310" t="str">
        <f t="shared" si="99"/>
        <v/>
      </c>
      <c r="U538" s="311">
        <v>0</v>
      </c>
      <c r="V538" s="312" t="str">
        <f t="shared" si="100"/>
        <v/>
      </c>
      <c r="W538" s="313" t="s">
        <v>125</v>
      </c>
      <c r="X538" s="314" t="str">
        <f t="shared" si="101"/>
        <v/>
      </c>
      <c r="Y538" s="313" t="s">
        <v>56</v>
      </c>
      <c r="Z538" s="314" t="str">
        <f>IF(SUM($E538:$N538)&gt;0,$X538*(VLOOKUP($Y538,'Lookup Tables'!$K$4:$L$7,2,FALSE)),"")</f>
        <v/>
      </c>
      <c r="AA538" s="309">
        <v>100</v>
      </c>
      <c r="AB538" s="314" t="str">
        <f t="shared" si="102"/>
        <v/>
      </c>
      <c r="AC538" s="309" t="s">
        <v>62</v>
      </c>
      <c r="AD538" s="314" t="str">
        <f t="shared" si="103"/>
        <v/>
      </c>
      <c r="AE538" s="309" t="s">
        <v>56</v>
      </c>
      <c r="AF538" s="314" t="str">
        <f t="shared" si="104"/>
        <v/>
      </c>
      <c r="AG538" s="315" t="str">
        <f t="shared" si="107"/>
        <v/>
      </c>
      <c r="AH538" s="316" t="s">
        <v>68</v>
      </c>
      <c r="AI538" s="317" t="str">
        <f t="shared" si="105"/>
        <v/>
      </c>
    </row>
    <row r="539" spans="1:35" ht="17.25" customHeight="1" x14ac:dyDescent="0.3">
      <c r="A539" s="24"/>
      <c r="B539" s="302">
        <v>527</v>
      </c>
      <c r="C539" s="303"/>
      <c r="D539" s="303"/>
      <c r="E539" s="304"/>
      <c r="F539" s="304"/>
      <c r="G539" s="304"/>
      <c r="H539" s="304"/>
      <c r="I539" s="304"/>
      <c r="J539" s="304"/>
      <c r="K539" s="304"/>
      <c r="L539" s="304"/>
      <c r="M539" s="304"/>
      <c r="N539" s="304"/>
      <c r="O539" s="305" t="str">
        <f t="shared" si="106"/>
        <v/>
      </c>
      <c r="P539" s="306" t="str">
        <f t="shared" si="96"/>
        <v/>
      </c>
      <c r="Q539" s="307">
        <f t="shared" si="97"/>
        <v>100</v>
      </c>
      <c r="R539" s="308" t="str">
        <f t="shared" si="98"/>
        <v/>
      </c>
      <c r="S539" s="309">
        <v>100</v>
      </c>
      <c r="T539" s="310" t="str">
        <f t="shared" si="99"/>
        <v/>
      </c>
      <c r="U539" s="311">
        <v>0</v>
      </c>
      <c r="V539" s="312" t="str">
        <f t="shared" si="100"/>
        <v/>
      </c>
      <c r="W539" s="313" t="s">
        <v>125</v>
      </c>
      <c r="X539" s="314" t="str">
        <f t="shared" si="101"/>
        <v/>
      </c>
      <c r="Y539" s="313" t="s">
        <v>56</v>
      </c>
      <c r="Z539" s="314" t="str">
        <f>IF(SUM($E539:$N539)&gt;0,$X539*(VLOOKUP($Y539,'Lookup Tables'!$K$4:$L$7,2,FALSE)),"")</f>
        <v/>
      </c>
      <c r="AA539" s="309">
        <v>100</v>
      </c>
      <c r="AB539" s="314" t="str">
        <f t="shared" si="102"/>
        <v/>
      </c>
      <c r="AC539" s="309" t="s">
        <v>62</v>
      </c>
      <c r="AD539" s="314" t="str">
        <f t="shared" si="103"/>
        <v/>
      </c>
      <c r="AE539" s="309" t="s">
        <v>56</v>
      </c>
      <c r="AF539" s="314" t="str">
        <f t="shared" si="104"/>
        <v/>
      </c>
      <c r="AG539" s="315" t="str">
        <f t="shared" si="107"/>
        <v/>
      </c>
      <c r="AH539" s="316" t="s">
        <v>68</v>
      </c>
      <c r="AI539" s="317" t="str">
        <f t="shared" si="105"/>
        <v/>
      </c>
    </row>
    <row r="540" spans="1:35" ht="17.25" customHeight="1" x14ac:dyDescent="0.3">
      <c r="A540" s="24"/>
      <c r="B540" s="302">
        <v>528</v>
      </c>
      <c r="C540" s="303"/>
      <c r="D540" s="303"/>
      <c r="E540" s="304"/>
      <c r="F540" s="304"/>
      <c r="G540" s="304"/>
      <c r="H540" s="304"/>
      <c r="I540" s="304"/>
      <c r="J540" s="304"/>
      <c r="K540" s="304"/>
      <c r="L540" s="304"/>
      <c r="M540" s="304"/>
      <c r="N540" s="304"/>
      <c r="O540" s="305" t="str">
        <f t="shared" si="106"/>
        <v/>
      </c>
      <c r="P540" s="306" t="str">
        <f t="shared" si="96"/>
        <v/>
      </c>
      <c r="Q540" s="307">
        <f t="shared" si="97"/>
        <v>100</v>
      </c>
      <c r="R540" s="308" t="str">
        <f t="shared" si="98"/>
        <v/>
      </c>
      <c r="S540" s="309">
        <v>100</v>
      </c>
      <c r="T540" s="310" t="str">
        <f t="shared" si="99"/>
        <v/>
      </c>
      <c r="U540" s="311">
        <v>0</v>
      </c>
      <c r="V540" s="312" t="str">
        <f t="shared" si="100"/>
        <v/>
      </c>
      <c r="W540" s="313" t="s">
        <v>125</v>
      </c>
      <c r="X540" s="314" t="str">
        <f t="shared" si="101"/>
        <v/>
      </c>
      <c r="Y540" s="313" t="s">
        <v>56</v>
      </c>
      <c r="Z540" s="314" t="str">
        <f>IF(SUM($E540:$N540)&gt;0,$X540*(VLOOKUP($Y540,'Lookup Tables'!$K$4:$L$7,2,FALSE)),"")</f>
        <v/>
      </c>
      <c r="AA540" s="309">
        <v>100</v>
      </c>
      <c r="AB540" s="314" t="str">
        <f t="shared" si="102"/>
        <v/>
      </c>
      <c r="AC540" s="309" t="s">
        <v>62</v>
      </c>
      <c r="AD540" s="314" t="str">
        <f t="shared" si="103"/>
        <v/>
      </c>
      <c r="AE540" s="309" t="s">
        <v>56</v>
      </c>
      <c r="AF540" s="314" t="str">
        <f t="shared" si="104"/>
        <v/>
      </c>
      <c r="AG540" s="315" t="str">
        <f t="shared" si="107"/>
        <v/>
      </c>
      <c r="AH540" s="316" t="s">
        <v>68</v>
      </c>
      <c r="AI540" s="317" t="str">
        <f t="shared" si="105"/>
        <v/>
      </c>
    </row>
    <row r="541" spans="1:35" ht="17.25" customHeight="1" x14ac:dyDescent="0.3">
      <c r="A541" s="24"/>
      <c r="B541" s="302">
        <v>529</v>
      </c>
      <c r="C541" s="303"/>
      <c r="D541" s="303"/>
      <c r="E541" s="304"/>
      <c r="F541" s="304"/>
      <c r="G541" s="304"/>
      <c r="H541" s="304"/>
      <c r="I541" s="304"/>
      <c r="J541" s="304"/>
      <c r="K541" s="304"/>
      <c r="L541" s="304"/>
      <c r="M541" s="304"/>
      <c r="N541" s="304"/>
      <c r="O541" s="305" t="str">
        <f t="shared" si="106"/>
        <v/>
      </c>
      <c r="P541" s="306" t="str">
        <f t="shared" si="96"/>
        <v/>
      </c>
      <c r="Q541" s="307">
        <f t="shared" si="97"/>
        <v>100</v>
      </c>
      <c r="R541" s="308" t="str">
        <f t="shared" si="98"/>
        <v/>
      </c>
      <c r="S541" s="309">
        <v>100</v>
      </c>
      <c r="T541" s="310" t="str">
        <f t="shared" si="99"/>
        <v/>
      </c>
      <c r="U541" s="311">
        <v>0</v>
      </c>
      <c r="V541" s="312" t="str">
        <f t="shared" si="100"/>
        <v/>
      </c>
      <c r="W541" s="313" t="s">
        <v>125</v>
      </c>
      <c r="X541" s="314" t="str">
        <f t="shared" si="101"/>
        <v/>
      </c>
      <c r="Y541" s="313" t="s">
        <v>56</v>
      </c>
      <c r="Z541" s="314" t="str">
        <f>IF(SUM($E541:$N541)&gt;0,$X541*(VLOOKUP($Y541,'Lookup Tables'!$K$4:$L$7,2,FALSE)),"")</f>
        <v/>
      </c>
      <c r="AA541" s="309">
        <v>100</v>
      </c>
      <c r="AB541" s="314" t="str">
        <f t="shared" si="102"/>
        <v/>
      </c>
      <c r="AC541" s="309" t="s">
        <v>62</v>
      </c>
      <c r="AD541" s="314" t="str">
        <f t="shared" si="103"/>
        <v/>
      </c>
      <c r="AE541" s="309" t="s">
        <v>56</v>
      </c>
      <c r="AF541" s="314" t="str">
        <f t="shared" si="104"/>
        <v/>
      </c>
      <c r="AG541" s="315" t="str">
        <f t="shared" si="107"/>
        <v/>
      </c>
      <c r="AH541" s="316" t="s">
        <v>68</v>
      </c>
      <c r="AI541" s="317" t="str">
        <f t="shared" si="105"/>
        <v/>
      </c>
    </row>
    <row r="542" spans="1:35" ht="17.25" customHeight="1" x14ac:dyDescent="0.3">
      <c r="A542" s="24"/>
      <c r="B542" s="302">
        <v>530</v>
      </c>
      <c r="C542" s="303"/>
      <c r="D542" s="303"/>
      <c r="E542" s="304"/>
      <c r="F542" s="304"/>
      <c r="G542" s="304"/>
      <c r="H542" s="304"/>
      <c r="I542" s="304"/>
      <c r="J542" s="304"/>
      <c r="K542" s="304"/>
      <c r="L542" s="304"/>
      <c r="M542" s="304"/>
      <c r="N542" s="304"/>
      <c r="O542" s="305" t="str">
        <f t="shared" si="106"/>
        <v/>
      </c>
      <c r="P542" s="306" t="str">
        <f t="shared" si="96"/>
        <v/>
      </c>
      <c r="Q542" s="307">
        <f t="shared" si="97"/>
        <v>100</v>
      </c>
      <c r="R542" s="308" t="str">
        <f t="shared" si="98"/>
        <v/>
      </c>
      <c r="S542" s="309">
        <v>100</v>
      </c>
      <c r="T542" s="310" t="str">
        <f t="shared" si="99"/>
        <v/>
      </c>
      <c r="U542" s="311">
        <v>0</v>
      </c>
      <c r="V542" s="312" t="str">
        <f t="shared" si="100"/>
        <v/>
      </c>
      <c r="W542" s="313" t="s">
        <v>125</v>
      </c>
      <c r="X542" s="314" t="str">
        <f t="shared" si="101"/>
        <v/>
      </c>
      <c r="Y542" s="313" t="s">
        <v>56</v>
      </c>
      <c r="Z542" s="314" t="str">
        <f>IF(SUM($E542:$N542)&gt;0,$X542*(VLOOKUP($Y542,'Lookup Tables'!$K$4:$L$7,2,FALSE)),"")</f>
        <v/>
      </c>
      <c r="AA542" s="309">
        <v>100</v>
      </c>
      <c r="AB542" s="314" t="str">
        <f t="shared" si="102"/>
        <v/>
      </c>
      <c r="AC542" s="309" t="s">
        <v>62</v>
      </c>
      <c r="AD542" s="314" t="str">
        <f t="shared" si="103"/>
        <v/>
      </c>
      <c r="AE542" s="309" t="s">
        <v>56</v>
      </c>
      <c r="AF542" s="314" t="str">
        <f t="shared" si="104"/>
        <v/>
      </c>
      <c r="AG542" s="315" t="str">
        <f t="shared" si="107"/>
        <v/>
      </c>
      <c r="AH542" s="316" t="s">
        <v>68</v>
      </c>
      <c r="AI542" s="317" t="str">
        <f t="shared" si="105"/>
        <v/>
      </c>
    </row>
    <row r="543" spans="1:35" ht="17.25" customHeight="1" x14ac:dyDescent="0.3">
      <c r="A543" s="24"/>
      <c r="B543" s="302">
        <v>531</v>
      </c>
      <c r="C543" s="303"/>
      <c r="D543" s="303"/>
      <c r="E543" s="304"/>
      <c r="F543" s="304"/>
      <c r="G543" s="304"/>
      <c r="H543" s="304"/>
      <c r="I543" s="304"/>
      <c r="J543" s="304"/>
      <c r="K543" s="304"/>
      <c r="L543" s="304"/>
      <c r="M543" s="304"/>
      <c r="N543" s="304"/>
      <c r="O543" s="305" t="str">
        <f t="shared" si="106"/>
        <v/>
      </c>
      <c r="P543" s="306" t="str">
        <f t="shared" si="96"/>
        <v/>
      </c>
      <c r="Q543" s="307">
        <f t="shared" si="97"/>
        <v>100</v>
      </c>
      <c r="R543" s="308" t="str">
        <f t="shared" si="98"/>
        <v/>
      </c>
      <c r="S543" s="309">
        <v>100</v>
      </c>
      <c r="T543" s="310" t="str">
        <f t="shared" si="99"/>
        <v/>
      </c>
      <c r="U543" s="311">
        <v>0</v>
      </c>
      <c r="V543" s="312" t="str">
        <f t="shared" si="100"/>
        <v/>
      </c>
      <c r="W543" s="313" t="s">
        <v>125</v>
      </c>
      <c r="X543" s="314" t="str">
        <f t="shared" si="101"/>
        <v/>
      </c>
      <c r="Y543" s="313" t="s">
        <v>56</v>
      </c>
      <c r="Z543" s="314" t="str">
        <f>IF(SUM($E543:$N543)&gt;0,$X543*(VLOOKUP($Y543,'Lookup Tables'!$K$4:$L$7,2,FALSE)),"")</f>
        <v/>
      </c>
      <c r="AA543" s="309">
        <v>100</v>
      </c>
      <c r="AB543" s="314" t="str">
        <f t="shared" si="102"/>
        <v/>
      </c>
      <c r="AC543" s="309" t="s">
        <v>62</v>
      </c>
      <c r="AD543" s="314" t="str">
        <f t="shared" si="103"/>
        <v/>
      </c>
      <c r="AE543" s="309" t="s">
        <v>56</v>
      </c>
      <c r="AF543" s="314" t="str">
        <f t="shared" si="104"/>
        <v/>
      </c>
      <c r="AG543" s="315" t="str">
        <f t="shared" si="107"/>
        <v/>
      </c>
      <c r="AH543" s="316" t="s">
        <v>68</v>
      </c>
      <c r="AI543" s="317" t="str">
        <f t="shared" si="105"/>
        <v/>
      </c>
    </row>
    <row r="544" spans="1:35" ht="17.25" customHeight="1" x14ac:dyDescent="0.3">
      <c r="A544" s="24"/>
      <c r="B544" s="302">
        <v>532</v>
      </c>
      <c r="C544" s="303"/>
      <c r="D544" s="303"/>
      <c r="E544" s="304"/>
      <c r="F544" s="304"/>
      <c r="G544" s="304"/>
      <c r="H544" s="304"/>
      <c r="I544" s="304"/>
      <c r="J544" s="304"/>
      <c r="K544" s="304"/>
      <c r="L544" s="304"/>
      <c r="M544" s="304"/>
      <c r="N544" s="304"/>
      <c r="O544" s="305" t="str">
        <f t="shared" si="106"/>
        <v/>
      </c>
      <c r="P544" s="306" t="str">
        <f t="shared" si="96"/>
        <v/>
      </c>
      <c r="Q544" s="307">
        <f t="shared" si="97"/>
        <v>100</v>
      </c>
      <c r="R544" s="308" t="str">
        <f t="shared" si="98"/>
        <v/>
      </c>
      <c r="S544" s="309">
        <v>100</v>
      </c>
      <c r="T544" s="310" t="str">
        <f t="shared" si="99"/>
        <v/>
      </c>
      <c r="U544" s="311">
        <v>0</v>
      </c>
      <c r="V544" s="312" t="str">
        <f t="shared" si="100"/>
        <v/>
      </c>
      <c r="W544" s="313" t="s">
        <v>125</v>
      </c>
      <c r="X544" s="314" t="str">
        <f t="shared" si="101"/>
        <v/>
      </c>
      <c r="Y544" s="313" t="s">
        <v>56</v>
      </c>
      <c r="Z544" s="314" t="str">
        <f>IF(SUM($E544:$N544)&gt;0,$X544*(VLOOKUP($Y544,'Lookup Tables'!$K$4:$L$7,2,FALSE)),"")</f>
        <v/>
      </c>
      <c r="AA544" s="309">
        <v>100</v>
      </c>
      <c r="AB544" s="314" t="str">
        <f t="shared" si="102"/>
        <v/>
      </c>
      <c r="AC544" s="309" t="s">
        <v>62</v>
      </c>
      <c r="AD544" s="314" t="str">
        <f t="shared" si="103"/>
        <v/>
      </c>
      <c r="AE544" s="309" t="s">
        <v>56</v>
      </c>
      <c r="AF544" s="314" t="str">
        <f t="shared" si="104"/>
        <v/>
      </c>
      <c r="AG544" s="315" t="str">
        <f t="shared" si="107"/>
        <v/>
      </c>
      <c r="AH544" s="316" t="s">
        <v>68</v>
      </c>
      <c r="AI544" s="317" t="str">
        <f t="shared" si="105"/>
        <v/>
      </c>
    </row>
    <row r="545" spans="1:35" ht="17.25" customHeight="1" x14ac:dyDescent="0.3">
      <c r="A545" s="24"/>
      <c r="B545" s="302">
        <v>533</v>
      </c>
      <c r="C545" s="303"/>
      <c r="D545" s="303"/>
      <c r="E545" s="304"/>
      <c r="F545" s="304"/>
      <c r="G545" s="304"/>
      <c r="H545" s="304"/>
      <c r="I545" s="304"/>
      <c r="J545" s="304"/>
      <c r="K545" s="304"/>
      <c r="L545" s="304"/>
      <c r="M545" s="304"/>
      <c r="N545" s="304"/>
      <c r="O545" s="305" t="str">
        <f t="shared" si="106"/>
        <v/>
      </c>
      <c r="P545" s="306" t="str">
        <f t="shared" si="96"/>
        <v/>
      </c>
      <c r="Q545" s="307">
        <f t="shared" si="97"/>
        <v>100</v>
      </c>
      <c r="R545" s="308" t="str">
        <f t="shared" si="98"/>
        <v/>
      </c>
      <c r="S545" s="309">
        <v>100</v>
      </c>
      <c r="T545" s="310" t="str">
        <f t="shared" si="99"/>
        <v/>
      </c>
      <c r="U545" s="311">
        <v>0</v>
      </c>
      <c r="V545" s="312" t="str">
        <f t="shared" si="100"/>
        <v/>
      </c>
      <c r="W545" s="313" t="s">
        <v>125</v>
      </c>
      <c r="X545" s="314" t="str">
        <f t="shared" si="101"/>
        <v/>
      </c>
      <c r="Y545" s="313" t="s">
        <v>56</v>
      </c>
      <c r="Z545" s="314" t="str">
        <f>IF(SUM($E545:$N545)&gt;0,$X545*(VLOOKUP($Y545,'Lookup Tables'!$K$4:$L$7,2,FALSE)),"")</f>
        <v/>
      </c>
      <c r="AA545" s="309">
        <v>100</v>
      </c>
      <c r="AB545" s="314" t="str">
        <f t="shared" si="102"/>
        <v/>
      </c>
      <c r="AC545" s="309" t="s">
        <v>62</v>
      </c>
      <c r="AD545" s="314" t="str">
        <f t="shared" si="103"/>
        <v/>
      </c>
      <c r="AE545" s="309" t="s">
        <v>56</v>
      </c>
      <c r="AF545" s="314" t="str">
        <f t="shared" si="104"/>
        <v/>
      </c>
      <c r="AG545" s="315" t="str">
        <f t="shared" si="107"/>
        <v/>
      </c>
      <c r="AH545" s="316" t="s">
        <v>68</v>
      </c>
      <c r="AI545" s="317" t="str">
        <f t="shared" si="105"/>
        <v/>
      </c>
    </row>
    <row r="546" spans="1:35" ht="17.25" customHeight="1" x14ac:dyDescent="0.3">
      <c r="A546" s="24"/>
      <c r="B546" s="302">
        <v>534</v>
      </c>
      <c r="C546" s="303"/>
      <c r="D546" s="303"/>
      <c r="E546" s="304"/>
      <c r="F546" s="304"/>
      <c r="G546" s="304"/>
      <c r="H546" s="304"/>
      <c r="I546" s="304"/>
      <c r="J546" s="304"/>
      <c r="K546" s="304"/>
      <c r="L546" s="304"/>
      <c r="M546" s="304"/>
      <c r="N546" s="304"/>
      <c r="O546" s="305" t="str">
        <f t="shared" si="106"/>
        <v/>
      </c>
      <c r="P546" s="306" t="str">
        <f t="shared" si="96"/>
        <v/>
      </c>
      <c r="Q546" s="307">
        <f t="shared" si="97"/>
        <v>100</v>
      </c>
      <c r="R546" s="308" t="str">
        <f t="shared" si="98"/>
        <v/>
      </c>
      <c r="S546" s="309">
        <v>100</v>
      </c>
      <c r="T546" s="310" t="str">
        <f t="shared" si="99"/>
        <v/>
      </c>
      <c r="U546" s="311">
        <v>0</v>
      </c>
      <c r="V546" s="312" t="str">
        <f t="shared" si="100"/>
        <v/>
      </c>
      <c r="W546" s="313" t="s">
        <v>125</v>
      </c>
      <c r="X546" s="314" t="str">
        <f t="shared" si="101"/>
        <v/>
      </c>
      <c r="Y546" s="313" t="s">
        <v>56</v>
      </c>
      <c r="Z546" s="314" t="str">
        <f>IF(SUM($E546:$N546)&gt;0,$X546*(VLOOKUP($Y546,'Lookup Tables'!$K$4:$L$7,2,FALSE)),"")</f>
        <v/>
      </c>
      <c r="AA546" s="309">
        <v>100</v>
      </c>
      <c r="AB546" s="314" t="str">
        <f t="shared" si="102"/>
        <v/>
      </c>
      <c r="AC546" s="309" t="s">
        <v>62</v>
      </c>
      <c r="AD546" s="314" t="str">
        <f t="shared" si="103"/>
        <v/>
      </c>
      <c r="AE546" s="309" t="s">
        <v>56</v>
      </c>
      <c r="AF546" s="314" t="str">
        <f t="shared" si="104"/>
        <v/>
      </c>
      <c r="AG546" s="315" t="str">
        <f t="shared" si="107"/>
        <v/>
      </c>
      <c r="AH546" s="316" t="s">
        <v>68</v>
      </c>
      <c r="AI546" s="317" t="str">
        <f t="shared" si="105"/>
        <v/>
      </c>
    </row>
    <row r="547" spans="1:35" ht="17.25" customHeight="1" x14ac:dyDescent="0.3">
      <c r="A547" s="24"/>
      <c r="B547" s="302">
        <v>535</v>
      </c>
      <c r="C547" s="303"/>
      <c r="D547" s="303"/>
      <c r="E547" s="304"/>
      <c r="F547" s="304"/>
      <c r="G547" s="304"/>
      <c r="H547" s="304"/>
      <c r="I547" s="304"/>
      <c r="J547" s="304"/>
      <c r="K547" s="304"/>
      <c r="L547" s="304"/>
      <c r="M547" s="304"/>
      <c r="N547" s="304"/>
      <c r="O547" s="305" t="str">
        <f t="shared" si="106"/>
        <v/>
      </c>
      <c r="P547" s="306" t="str">
        <f t="shared" si="96"/>
        <v/>
      </c>
      <c r="Q547" s="307">
        <f t="shared" si="97"/>
        <v>100</v>
      </c>
      <c r="R547" s="308" t="str">
        <f t="shared" si="98"/>
        <v/>
      </c>
      <c r="S547" s="309">
        <v>100</v>
      </c>
      <c r="T547" s="310" t="str">
        <f t="shared" si="99"/>
        <v/>
      </c>
      <c r="U547" s="311">
        <v>0</v>
      </c>
      <c r="V547" s="312" t="str">
        <f t="shared" si="100"/>
        <v/>
      </c>
      <c r="W547" s="313" t="s">
        <v>125</v>
      </c>
      <c r="X547" s="314" t="str">
        <f t="shared" si="101"/>
        <v/>
      </c>
      <c r="Y547" s="313" t="s">
        <v>56</v>
      </c>
      <c r="Z547" s="314" t="str">
        <f>IF(SUM($E547:$N547)&gt;0,$X547*(VLOOKUP($Y547,'Lookup Tables'!$K$4:$L$7,2,FALSE)),"")</f>
        <v/>
      </c>
      <c r="AA547" s="309">
        <v>100</v>
      </c>
      <c r="AB547" s="314" t="str">
        <f t="shared" si="102"/>
        <v/>
      </c>
      <c r="AC547" s="309" t="s">
        <v>62</v>
      </c>
      <c r="AD547" s="314" t="str">
        <f t="shared" si="103"/>
        <v/>
      </c>
      <c r="AE547" s="309" t="s">
        <v>56</v>
      </c>
      <c r="AF547" s="314" t="str">
        <f t="shared" si="104"/>
        <v/>
      </c>
      <c r="AG547" s="315" t="str">
        <f t="shared" si="107"/>
        <v/>
      </c>
      <c r="AH547" s="316" t="s">
        <v>68</v>
      </c>
      <c r="AI547" s="317" t="str">
        <f t="shared" si="105"/>
        <v/>
      </c>
    </row>
    <row r="548" spans="1:35" ht="17.25" customHeight="1" x14ac:dyDescent="0.3">
      <c r="A548" s="24"/>
      <c r="B548" s="302">
        <v>536</v>
      </c>
      <c r="C548" s="303"/>
      <c r="D548" s="303"/>
      <c r="E548" s="304"/>
      <c r="F548" s="304"/>
      <c r="G548" s="304"/>
      <c r="H548" s="304"/>
      <c r="I548" s="304"/>
      <c r="J548" s="304"/>
      <c r="K548" s="304"/>
      <c r="L548" s="304"/>
      <c r="M548" s="304"/>
      <c r="N548" s="304"/>
      <c r="O548" s="305" t="str">
        <f t="shared" si="106"/>
        <v/>
      </c>
      <c r="P548" s="306" t="str">
        <f t="shared" si="96"/>
        <v/>
      </c>
      <c r="Q548" s="307">
        <f t="shared" si="97"/>
        <v>100</v>
      </c>
      <c r="R548" s="308" t="str">
        <f t="shared" si="98"/>
        <v/>
      </c>
      <c r="S548" s="309">
        <v>100</v>
      </c>
      <c r="T548" s="310" t="str">
        <f t="shared" si="99"/>
        <v/>
      </c>
      <c r="U548" s="311">
        <v>0</v>
      </c>
      <c r="V548" s="312" t="str">
        <f t="shared" si="100"/>
        <v/>
      </c>
      <c r="W548" s="313" t="s">
        <v>125</v>
      </c>
      <c r="X548" s="314" t="str">
        <f t="shared" si="101"/>
        <v/>
      </c>
      <c r="Y548" s="313" t="s">
        <v>56</v>
      </c>
      <c r="Z548" s="314" t="str">
        <f>IF(SUM($E548:$N548)&gt;0,$X548*(VLOOKUP($Y548,'Lookup Tables'!$K$4:$L$7,2,FALSE)),"")</f>
        <v/>
      </c>
      <c r="AA548" s="309">
        <v>100</v>
      </c>
      <c r="AB548" s="314" t="str">
        <f t="shared" si="102"/>
        <v/>
      </c>
      <c r="AC548" s="309" t="s">
        <v>62</v>
      </c>
      <c r="AD548" s="314" t="str">
        <f t="shared" si="103"/>
        <v/>
      </c>
      <c r="AE548" s="309" t="s">
        <v>56</v>
      </c>
      <c r="AF548" s="314" t="str">
        <f t="shared" si="104"/>
        <v/>
      </c>
      <c r="AG548" s="315" t="str">
        <f t="shared" si="107"/>
        <v/>
      </c>
      <c r="AH548" s="316" t="s">
        <v>68</v>
      </c>
      <c r="AI548" s="317" t="str">
        <f t="shared" si="105"/>
        <v/>
      </c>
    </row>
    <row r="549" spans="1:35" ht="17.25" customHeight="1" x14ac:dyDescent="0.3">
      <c r="A549" s="24"/>
      <c r="B549" s="302">
        <v>537</v>
      </c>
      <c r="C549" s="303"/>
      <c r="D549" s="303"/>
      <c r="E549" s="304"/>
      <c r="F549" s="304"/>
      <c r="G549" s="304"/>
      <c r="H549" s="304"/>
      <c r="I549" s="304"/>
      <c r="J549" s="304"/>
      <c r="K549" s="304"/>
      <c r="L549" s="304"/>
      <c r="M549" s="304"/>
      <c r="N549" s="304"/>
      <c r="O549" s="305" t="str">
        <f t="shared" si="106"/>
        <v/>
      </c>
      <c r="P549" s="306" t="str">
        <f t="shared" si="96"/>
        <v/>
      </c>
      <c r="Q549" s="307">
        <f t="shared" si="97"/>
        <v>100</v>
      </c>
      <c r="R549" s="308" t="str">
        <f t="shared" si="98"/>
        <v/>
      </c>
      <c r="S549" s="309">
        <v>100</v>
      </c>
      <c r="T549" s="310" t="str">
        <f t="shared" si="99"/>
        <v/>
      </c>
      <c r="U549" s="311">
        <v>0</v>
      </c>
      <c r="V549" s="312" t="str">
        <f t="shared" si="100"/>
        <v/>
      </c>
      <c r="W549" s="313" t="s">
        <v>125</v>
      </c>
      <c r="X549" s="314" t="str">
        <f t="shared" si="101"/>
        <v/>
      </c>
      <c r="Y549" s="313" t="s">
        <v>56</v>
      </c>
      <c r="Z549" s="314" t="str">
        <f>IF(SUM($E549:$N549)&gt;0,$X549*(VLOOKUP($Y549,'Lookup Tables'!$K$4:$L$7,2,FALSE)),"")</f>
        <v/>
      </c>
      <c r="AA549" s="309">
        <v>100</v>
      </c>
      <c r="AB549" s="314" t="str">
        <f t="shared" si="102"/>
        <v/>
      </c>
      <c r="AC549" s="309" t="s">
        <v>62</v>
      </c>
      <c r="AD549" s="314" t="str">
        <f t="shared" si="103"/>
        <v/>
      </c>
      <c r="AE549" s="309" t="s">
        <v>56</v>
      </c>
      <c r="AF549" s="314" t="str">
        <f t="shared" si="104"/>
        <v/>
      </c>
      <c r="AG549" s="315" t="str">
        <f t="shared" si="107"/>
        <v/>
      </c>
      <c r="AH549" s="316" t="s">
        <v>68</v>
      </c>
      <c r="AI549" s="317" t="str">
        <f t="shared" si="105"/>
        <v/>
      </c>
    </row>
    <row r="550" spans="1:35" ht="17.25" customHeight="1" x14ac:dyDescent="0.3">
      <c r="A550" s="24"/>
      <c r="B550" s="302">
        <v>538</v>
      </c>
      <c r="C550" s="303"/>
      <c r="D550" s="303"/>
      <c r="E550" s="304"/>
      <c r="F550" s="304"/>
      <c r="G550" s="304"/>
      <c r="H550" s="304"/>
      <c r="I550" s="304"/>
      <c r="J550" s="304"/>
      <c r="K550" s="304"/>
      <c r="L550" s="304"/>
      <c r="M550" s="304"/>
      <c r="N550" s="304"/>
      <c r="O550" s="305" t="str">
        <f t="shared" si="106"/>
        <v/>
      </c>
      <c r="P550" s="306" t="str">
        <f t="shared" si="96"/>
        <v/>
      </c>
      <c r="Q550" s="307">
        <f t="shared" si="97"/>
        <v>100</v>
      </c>
      <c r="R550" s="308" t="str">
        <f t="shared" si="98"/>
        <v/>
      </c>
      <c r="S550" s="309">
        <v>100</v>
      </c>
      <c r="T550" s="310" t="str">
        <f t="shared" si="99"/>
        <v/>
      </c>
      <c r="U550" s="311">
        <v>0</v>
      </c>
      <c r="V550" s="312" t="str">
        <f t="shared" si="100"/>
        <v/>
      </c>
      <c r="W550" s="313" t="s">
        <v>125</v>
      </c>
      <c r="X550" s="314" t="str">
        <f t="shared" si="101"/>
        <v/>
      </c>
      <c r="Y550" s="313" t="s">
        <v>56</v>
      </c>
      <c r="Z550" s="314" t="str">
        <f>IF(SUM($E550:$N550)&gt;0,$X550*(VLOOKUP($Y550,'Lookup Tables'!$K$4:$L$7,2,FALSE)),"")</f>
        <v/>
      </c>
      <c r="AA550" s="309">
        <v>100</v>
      </c>
      <c r="AB550" s="314" t="str">
        <f t="shared" si="102"/>
        <v/>
      </c>
      <c r="AC550" s="309" t="s">
        <v>62</v>
      </c>
      <c r="AD550" s="314" t="str">
        <f t="shared" si="103"/>
        <v/>
      </c>
      <c r="AE550" s="309" t="s">
        <v>56</v>
      </c>
      <c r="AF550" s="314" t="str">
        <f t="shared" si="104"/>
        <v/>
      </c>
      <c r="AG550" s="315" t="str">
        <f t="shared" si="107"/>
        <v/>
      </c>
      <c r="AH550" s="316" t="s">
        <v>68</v>
      </c>
      <c r="AI550" s="317" t="str">
        <f t="shared" si="105"/>
        <v/>
      </c>
    </row>
    <row r="551" spans="1:35" ht="17.25" customHeight="1" x14ac:dyDescent="0.3">
      <c r="A551" s="24"/>
      <c r="B551" s="302">
        <v>539</v>
      </c>
      <c r="C551" s="303"/>
      <c r="D551" s="303"/>
      <c r="E551" s="304"/>
      <c r="F551" s="304"/>
      <c r="G551" s="304"/>
      <c r="H551" s="304"/>
      <c r="I551" s="304"/>
      <c r="J551" s="304"/>
      <c r="K551" s="304"/>
      <c r="L551" s="304"/>
      <c r="M551" s="304"/>
      <c r="N551" s="304"/>
      <c r="O551" s="305" t="str">
        <f t="shared" si="106"/>
        <v/>
      </c>
      <c r="P551" s="306" t="str">
        <f t="shared" si="96"/>
        <v/>
      </c>
      <c r="Q551" s="307">
        <f t="shared" si="97"/>
        <v>100</v>
      </c>
      <c r="R551" s="308" t="str">
        <f t="shared" si="98"/>
        <v/>
      </c>
      <c r="S551" s="309">
        <v>100</v>
      </c>
      <c r="T551" s="310" t="str">
        <f t="shared" si="99"/>
        <v/>
      </c>
      <c r="U551" s="311">
        <v>0</v>
      </c>
      <c r="V551" s="312" t="str">
        <f t="shared" si="100"/>
        <v/>
      </c>
      <c r="W551" s="313" t="s">
        <v>125</v>
      </c>
      <c r="X551" s="314" t="str">
        <f t="shared" si="101"/>
        <v/>
      </c>
      <c r="Y551" s="313" t="s">
        <v>56</v>
      </c>
      <c r="Z551" s="314" t="str">
        <f>IF(SUM($E551:$N551)&gt;0,$X551*(VLOOKUP($Y551,'Lookup Tables'!$K$4:$L$7,2,FALSE)),"")</f>
        <v/>
      </c>
      <c r="AA551" s="309">
        <v>100</v>
      </c>
      <c r="AB551" s="314" t="str">
        <f t="shared" si="102"/>
        <v/>
      </c>
      <c r="AC551" s="309" t="s">
        <v>62</v>
      </c>
      <c r="AD551" s="314" t="str">
        <f t="shared" si="103"/>
        <v/>
      </c>
      <c r="AE551" s="309" t="s">
        <v>56</v>
      </c>
      <c r="AF551" s="314" t="str">
        <f t="shared" si="104"/>
        <v/>
      </c>
      <c r="AG551" s="315" t="str">
        <f t="shared" si="107"/>
        <v/>
      </c>
      <c r="AH551" s="316" t="s">
        <v>68</v>
      </c>
      <c r="AI551" s="317" t="str">
        <f t="shared" si="105"/>
        <v/>
      </c>
    </row>
    <row r="552" spans="1:35" ht="17.25" customHeight="1" x14ac:dyDescent="0.3">
      <c r="A552" s="24"/>
      <c r="B552" s="302">
        <v>540</v>
      </c>
      <c r="C552" s="303"/>
      <c r="D552" s="303"/>
      <c r="E552" s="304"/>
      <c r="F552" s="304"/>
      <c r="G552" s="304"/>
      <c r="H552" s="304"/>
      <c r="I552" s="304"/>
      <c r="J552" s="304"/>
      <c r="K552" s="304"/>
      <c r="L552" s="304"/>
      <c r="M552" s="304"/>
      <c r="N552" s="304"/>
      <c r="O552" s="305" t="str">
        <f t="shared" si="106"/>
        <v/>
      </c>
      <c r="P552" s="306" t="str">
        <f t="shared" si="96"/>
        <v/>
      </c>
      <c r="Q552" s="307">
        <f t="shared" si="97"/>
        <v>100</v>
      </c>
      <c r="R552" s="308" t="str">
        <f t="shared" si="98"/>
        <v/>
      </c>
      <c r="S552" s="309">
        <v>100</v>
      </c>
      <c r="T552" s="310" t="str">
        <f t="shared" si="99"/>
        <v/>
      </c>
      <c r="U552" s="311">
        <v>0</v>
      </c>
      <c r="V552" s="312" t="str">
        <f t="shared" si="100"/>
        <v/>
      </c>
      <c r="W552" s="313" t="s">
        <v>125</v>
      </c>
      <c r="X552" s="314" t="str">
        <f t="shared" si="101"/>
        <v/>
      </c>
      <c r="Y552" s="313" t="s">
        <v>56</v>
      </c>
      <c r="Z552" s="314" t="str">
        <f>IF(SUM($E552:$N552)&gt;0,$X552*(VLOOKUP($Y552,'Lookup Tables'!$K$4:$L$7,2,FALSE)),"")</f>
        <v/>
      </c>
      <c r="AA552" s="309">
        <v>100</v>
      </c>
      <c r="AB552" s="314" t="str">
        <f t="shared" si="102"/>
        <v/>
      </c>
      <c r="AC552" s="309" t="s">
        <v>62</v>
      </c>
      <c r="AD552" s="314" t="str">
        <f t="shared" si="103"/>
        <v/>
      </c>
      <c r="AE552" s="309" t="s">
        <v>56</v>
      </c>
      <c r="AF552" s="314" t="str">
        <f t="shared" si="104"/>
        <v/>
      </c>
      <c r="AG552" s="315" t="str">
        <f t="shared" si="107"/>
        <v/>
      </c>
      <c r="AH552" s="316" t="s">
        <v>68</v>
      </c>
      <c r="AI552" s="317" t="str">
        <f t="shared" si="105"/>
        <v/>
      </c>
    </row>
    <row r="553" spans="1:35" ht="17.25" customHeight="1" x14ac:dyDescent="0.3">
      <c r="A553" s="24"/>
      <c r="B553" s="302">
        <v>541</v>
      </c>
      <c r="C553" s="303"/>
      <c r="D553" s="303"/>
      <c r="E553" s="304"/>
      <c r="F553" s="304"/>
      <c r="G553" s="304"/>
      <c r="H553" s="304"/>
      <c r="I553" s="304"/>
      <c r="J553" s="304"/>
      <c r="K553" s="304"/>
      <c r="L553" s="304"/>
      <c r="M553" s="304"/>
      <c r="N553" s="304"/>
      <c r="O553" s="305" t="str">
        <f t="shared" si="106"/>
        <v/>
      </c>
      <c r="P553" s="306" t="str">
        <f t="shared" si="96"/>
        <v/>
      </c>
      <c r="Q553" s="307">
        <f t="shared" si="97"/>
        <v>100</v>
      </c>
      <c r="R553" s="308" t="str">
        <f t="shared" si="98"/>
        <v/>
      </c>
      <c r="S553" s="309">
        <v>100</v>
      </c>
      <c r="T553" s="310" t="str">
        <f t="shared" si="99"/>
        <v/>
      </c>
      <c r="U553" s="311">
        <v>0</v>
      </c>
      <c r="V553" s="312" t="str">
        <f t="shared" si="100"/>
        <v/>
      </c>
      <c r="W553" s="313" t="s">
        <v>125</v>
      </c>
      <c r="X553" s="314" t="str">
        <f t="shared" si="101"/>
        <v/>
      </c>
      <c r="Y553" s="313" t="s">
        <v>56</v>
      </c>
      <c r="Z553" s="314" t="str">
        <f>IF(SUM($E553:$N553)&gt;0,$X553*(VLOOKUP($Y553,'Lookup Tables'!$K$4:$L$7,2,FALSE)),"")</f>
        <v/>
      </c>
      <c r="AA553" s="309">
        <v>100</v>
      </c>
      <c r="AB553" s="314" t="str">
        <f t="shared" si="102"/>
        <v/>
      </c>
      <c r="AC553" s="309" t="s">
        <v>62</v>
      </c>
      <c r="AD553" s="314" t="str">
        <f t="shared" si="103"/>
        <v/>
      </c>
      <c r="AE553" s="309" t="s">
        <v>56</v>
      </c>
      <c r="AF553" s="314" t="str">
        <f t="shared" si="104"/>
        <v/>
      </c>
      <c r="AG553" s="315" t="str">
        <f t="shared" si="107"/>
        <v/>
      </c>
      <c r="AH553" s="316" t="s">
        <v>68</v>
      </c>
      <c r="AI553" s="317" t="str">
        <f t="shared" si="105"/>
        <v/>
      </c>
    </row>
    <row r="554" spans="1:35" ht="17.25" customHeight="1" x14ac:dyDescent="0.3">
      <c r="A554" s="24"/>
      <c r="B554" s="302">
        <v>542</v>
      </c>
      <c r="C554" s="303"/>
      <c r="D554" s="303"/>
      <c r="E554" s="304"/>
      <c r="F554" s="304"/>
      <c r="G554" s="304"/>
      <c r="H554" s="304"/>
      <c r="I554" s="304"/>
      <c r="J554" s="304"/>
      <c r="K554" s="304"/>
      <c r="L554" s="304"/>
      <c r="M554" s="304"/>
      <c r="N554" s="304"/>
      <c r="O554" s="305" t="str">
        <f t="shared" si="106"/>
        <v/>
      </c>
      <c r="P554" s="306" t="str">
        <f t="shared" si="96"/>
        <v/>
      </c>
      <c r="Q554" s="307">
        <f t="shared" si="97"/>
        <v>100</v>
      </c>
      <c r="R554" s="308" t="str">
        <f t="shared" si="98"/>
        <v/>
      </c>
      <c r="S554" s="309">
        <v>100</v>
      </c>
      <c r="T554" s="310" t="str">
        <f t="shared" si="99"/>
        <v/>
      </c>
      <c r="U554" s="311">
        <v>0</v>
      </c>
      <c r="V554" s="312" t="str">
        <f t="shared" si="100"/>
        <v/>
      </c>
      <c r="W554" s="313" t="s">
        <v>125</v>
      </c>
      <c r="X554" s="314" t="str">
        <f t="shared" si="101"/>
        <v/>
      </c>
      <c r="Y554" s="313" t="s">
        <v>56</v>
      </c>
      <c r="Z554" s="314" t="str">
        <f>IF(SUM($E554:$N554)&gt;0,$X554*(VLOOKUP($Y554,'Lookup Tables'!$K$4:$L$7,2,FALSE)),"")</f>
        <v/>
      </c>
      <c r="AA554" s="309">
        <v>100</v>
      </c>
      <c r="AB554" s="314" t="str">
        <f t="shared" si="102"/>
        <v/>
      </c>
      <c r="AC554" s="309" t="s">
        <v>62</v>
      </c>
      <c r="AD554" s="314" t="str">
        <f t="shared" si="103"/>
        <v/>
      </c>
      <c r="AE554" s="309" t="s">
        <v>56</v>
      </c>
      <c r="AF554" s="314" t="str">
        <f t="shared" si="104"/>
        <v/>
      </c>
      <c r="AG554" s="315" t="str">
        <f t="shared" si="107"/>
        <v/>
      </c>
      <c r="AH554" s="316" t="s">
        <v>68</v>
      </c>
      <c r="AI554" s="317" t="str">
        <f t="shared" si="105"/>
        <v/>
      </c>
    </row>
    <row r="555" spans="1:35" ht="17.25" customHeight="1" x14ac:dyDescent="0.3">
      <c r="A555" s="24"/>
      <c r="B555" s="302">
        <v>543</v>
      </c>
      <c r="C555" s="303"/>
      <c r="D555" s="303"/>
      <c r="E555" s="304"/>
      <c r="F555" s="304"/>
      <c r="G555" s="304"/>
      <c r="H555" s="304"/>
      <c r="I555" s="304"/>
      <c r="J555" s="304"/>
      <c r="K555" s="304"/>
      <c r="L555" s="304"/>
      <c r="M555" s="304"/>
      <c r="N555" s="304"/>
      <c r="O555" s="305" t="str">
        <f t="shared" si="106"/>
        <v/>
      </c>
      <c r="P555" s="306" t="str">
        <f t="shared" si="96"/>
        <v/>
      </c>
      <c r="Q555" s="307">
        <f t="shared" si="97"/>
        <v>100</v>
      </c>
      <c r="R555" s="308" t="str">
        <f t="shared" si="98"/>
        <v/>
      </c>
      <c r="S555" s="309">
        <v>100</v>
      </c>
      <c r="T555" s="310" t="str">
        <f t="shared" si="99"/>
        <v/>
      </c>
      <c r="U555" s="311">
        <v>0</v>
      </c>
      <c r="V555" s="312" t="str">
        <f t="shared" si="100"/>
        <v/>
      </c>
      <c r="W555" s="313" t="s">
        <v>125</v>
      </c>
      <c r="X555" s="314" t="str">
        <f t="shared" si="101"/>
        <v/>
      </c>
      <c r="Y555" s="313" t="s">
        <v>56</v>
      </c>
      <c r="Z555" s="314" t="str">
        <f>IF(SUM($E555:$N555)&gt;0,$X555*(VLOOKUP($Y555,'Lookup Tables'!$K$4:$L$7,2,FALSE)),"")</f>
        <v/>
      </c>
      <c r="AA555" s="309">
        <v>100</v>
      </c>
      <c r="AB555" s="314" t="str">
        <f t="shared" si="102"/>
        <v/>
      </c>
      <c r="AC555" s="309" t="s">
        <v>62</v>
      </c>
      <c r="AD555" s="314" t="str">
        <f t="shared" si="103"/>
        <v/>
      </c>
      <c r="AE555" s="309" t="s">
        <v>56</v>
      </c>
      <c r="AF555" s="314" t="str">
        <f t="shared" si="104"/>
        <v/>
      </c>
      <c r="AG555" s="315" t="str">
        <f t="shared" si="107"/>
        <v/>
      </c>
      <c r="AH555" s="316" t="s">
        <v>68</v>
      </c>
      <c r="AI555" s="317" t="str">
        <f t="shared" si="105"/>
        <v/>
      </c>
    </row>
    <row r="556" spans="1:35" ht="17.25" customHeight="1" x14ac:dyDescent="0.3">
      <c r="A556" s="24"/>
      <c r="B556" s="302">
        <v>544</v>
      </c>
      <c r="C556" s="303"/>
      <c r="D556" s="303"/>
      <c r="E556" s="304"/>
      <c r="F556" s="304"/>
      <c r="G556" s="304"/>
      <c r="H556" s="304"/>
      <c r="I556" s="304"/>
      <c r="J556" s="304"/>
      <c r="K556" s="304"/>
      <c r="L556" s="304"/>
      <c r="M556" s="304"/>
      <c r="N556" s="304"/>
      <c r="O556" s="305" t="str">
        <f t="shared" si="106"/>
        <v/>
      </c>
      <c r="P556" s="306" t="str">
        <f t="shared" si="96"/>
        <v/>
      </c>
      <c r="Q556" s="307">
        <f t="shared" si="97"/>
        <v>100</v>
      </c>
      <c r="R556" s="308" t="str">
        <f t="shared" si="98"/>
        <v/>
      </c>
      <c r="S556" s="309">
        <v>100</v>
      </c>
      <c r="T556" s="310" t="str">
        <f t="shared" si="99"/>
        <v/>
      </c>
      <c r="U556" s="311">
        <v>0</v>
      </c>
      <c r="V556" s="312" t="str">
        <f t="shared" si="100"/>
        <v/>
      </c>
      <c r="W556" s="313" t="s">
        <v>125</v>
      </c>
      <c r="X556" s="314" t="str">
        <f t="shared" si="101"/>
        <v/>
      </c>
      <c r="Y556" s="313" t="s">
        <v>56</v>
      </c>
      <c r="Z556" s="314" t="str">
        <f>IF(SUM($E556:$N556)&gt;0,$X556*(VLOOKUP($Y556,'Lookup Tables'!$K$4:$L$7,2,FALSE)),"")</f>
        <v/>
      </c>
      <c r="AA556" s="309">
        <v>100</v>
      </c>
      <c r="AB556" s="314" t="str">
        <f t="shared" si="102"/>
        <v/>
      </c>
      <c r="AC556" s="309" t="s">
        <v>62</v>
      </c>
      <c r="AD556" s="314" t="str">
        <f t="shared" si="103"/>
        <v/>
      </c>
      <c r="AE556" s="309" t="s">
        <v>56</v>
      </c>
      <c r="AF556" s="314" t="str">
        <f t="shared" si="104"/>
        <v/>
      </c>
      <c r="AG556" s="315" t="str">
        <f t="shared" si="107"/>
        <v/>
      </c>
      <c r="AH556" s="316" t="s">
        <v>68</v>
      </c>
      <c r="AI556" s="317" t="str">
        <f t="shared" si="105"/>
        <v/>
      </c>
    </row>
    <row r="557" spans="1:35" ht="17.25" customHeight="1" x14ac:dyDescent="0.3">
      <c r="A557" s="24"/>
      <c r="B557" s="302">
        <v>545</v>
      </c>
      <c r="C557" s="303"/>
      <c r="D557" s="303"/>
      <c r="E557" s="304"/>
      <c r="F557" s="304"/>
      <c r="G557" s="304"/>
      <c r="H557" s="304"/>
      <c r="I557" s="304"/>
      <c r="J557" s="304"/>
      <c r="K557" s="304"/>
      <c r="L557" s="304"/>
      <c r="M557" s="304"/>
      <c r="N557" s="304"/>
      <c r="O557" s="305" t="str">
        <f t="shared" si="106"/>
        <v/>
      </c>
      <c r="P557" s="306" t="str">
        <f t="shared" si="96"/>
        <v/>
      </c>
      <c r="Q557" s="307">
        <f t="shared" si="97"/>
        <v>100</v>
      </c>
      <c r="R557" s="308" t="str">
        <f t="shared" si="98"/>
        <v/>
      </c>
      <c r="S557" s="309">
        <v>100</v>
      </c>
      <c r="T557" s="310" t="str">
        <f t="shared" si="99"/>
        <v/>
      </c>
      <c r="U557" s="311">
        <v>0</v>
      </c>
      <c r="V557" s="312" t="str">
        <f t="shared" si="100"/>
        <v/>
      </c>
      <c r="W557" s="313" t="s">
        <v>125</v>
      </c>
      <c r="X557" s="314" t="str">
        <f t="shared" si="101"/>
        <v/>
      </c>
      <c r="Y557" s="313" t="s">
        <v>56</v>
      </c>
      <c r="Z557" s="314" t="str">
        <f>IF(SUM($E557:$N557)&gt;0,$X557*(VLOOKUP($Y557,'Lookup Tables'!$K$4:$L$7,2,FALSE)),"")</f>
        <v/>
      </c>
      <c r="AA557" s="309">
        <v>100</v>
      </c>
      <c r="AB557" s="314" t="str">
        <f t="shared" si="102"/>
        <v/>
      </c>
      <c r="AC557" s="309" t="s">
        <v>62</v>
      </c>
      <c r="AD557" s="314" t="str">
        <f t="shared" si="103"/>
        <v/>
      </c>
      <c r="AE557" s="309" t="s">
        <v>56</v>
      </c>
      <c r="AF557" s="314" t="str">
        <f t="shared" si="104"/>
        <v/>
      </c>
      <c r="AG557" s="315" t="str">
        <f t="shared" si="107"/>
        <v/>
      </c>
      <c r="AH557" s="316" t="s">
        <v>68</v>
      </c>
      <c r="AI557" s="317" t="str">
        <f t="shared" si="105"/>
        <v/>
      </c>
    </row>
    <row r="558" spans="1:35" ht="17.25" customHeight="1" x14ac:dyDescent="0.3">
      <c r="A558" s="24"/>
      <c r="B558" s="302">
        <v>546</v>
      </c>
      <c r="C558" s="303"/>
      <c r="D558" s="303"/>
      <c r="E558" s="304"/>
      <c r="F558" s="304"/>
      <c r="G558" s="304"/>
      <c r="H558" s="304"/>
      <c r="I558" s="304"/>
      <c r="J558" s="304"/>
      <c r="K558" s="304"/>
      <c r="L558" s="304"/>
      <c r="M558" s="304"/>
      <c r="N558" s="304"/>
      <c r="O558" s="305" t="str">
        <f t="shared" si="106"/>
        <v/>
      </c>
      <c r="P558" s="306" t="str">
        <f t="shared" si="96"/>
        <v/>
      </c>
      <c r="Q558" s="307">
        <f t="shared" si="97"/>
        <v>100</v>
      </c>
      <c r="R558" s="308" t="str">
        <f t="shared" si="98"/>
        <v/>
      </c>
      <c r="S558" s="309">
        <v>100</v>
      </c>
      <c r="T558" s="310" t="str">
        <f t="shared" si="99"/>
        <v/>
      </c>
      <c r="U558" s="311">
        <v>0</v>
      </c>
      <c r="V558" s="312" t="str">
        <f t="shared" si="100"/>
        <v/>
      </c>
      <c r="W558" s="313" t="s">
        <v>125</v>
      </c>
      <c r="X558" s="314" t="str">
        <f t="shared" si="101"/>
        <v/>
      </c>
      <c r="Y558" s="313" t="s">
        <v>56</v>
      </c>
      <c r="Z558" s="314" t="str">
        <f>IF(SUM($E558:$N558)&gt;0,$X558*(VLOOKUP($Y558,'Lookup Tables'!$K$4:$L$7,2,FALSE)),"")</f>
        <v/>
      </c>
      <c r="AA558" s="309">
        <v>100</v>
      </c>
      <c r="AB558" s="314" t="str">
        <f t="shared" si="102"/>
        <v/>
      </c>
      <c r="AC558" s="309" t="s">
        <v>62</v>
      </c>
      <c r="AD558" s="314" t="str">
        <f t="shared" si="103"/>
        <v/>
      </c>
      <c r="AE558" s="309" t="s">
        <v>56</v>
      </c>
      <c r="AF558" s="314" t="str">
        <f t="shared" si="104"/>
        <v/>
      </c>
      <c r="AG558" s="315" t="str">
        <f t="shared" si="107"/>
        <v/>
      </c>
      <c r="AH558" s="316" t="s">
        <v>68</v>
      </c>
      <c r="AI558" s="317" t="str">
        <f t="shared" si="105"/>
        <v/>
      </c>
    </row>
    <row r="559" spans="1:35" ht="17.25" customHeight="1" x14ac:dyDescent="0.3">
      <c r="A559" s="24"/>
      <c r="B559" s="302">
        <v>547</v>
      </c>
      <c r="C559" s="303"/>
      <c r="D559" s="303"/>
      <c r="E559" s="304"/>
      <c r="F559" s="304"/>
      <c r="G559" s="304"/>
      <c r="H559" s="304"/>
      <c r="I559" s="304"/>
      <c r="J559" s="304"/>
      <c r="K559" s="304"/>
      <c r="L559" s="304"/>
      <c r="M559" s="304"/>
      <c r="N559" s="304"/>
      <c r="O559" s="305" t="str">
        <f t="shared" si="106"/>
        <v/>
      </c>
      <c r="P559" s="306" t="str">
        <f t="shared" si="96"/>
        <v/>
      </c>
      <c r="Q559" s="307">
        <f t="shared" si="97"/>
        <v>100</v>
      </c>
      <c r="R559" s="308" t="str">
        <f t="shared" si="98"/>
        <v/>
      </c>
      <c r="S559" s="309">
        <v>100</v>
      </c>
      <c r="T559" s="310" t="str">
        <f t="shared" si="99"/>
        <v/>
      </c>
      <c r="U559" s="311">
        <v>0</v>
      </c>
      <c r="V559" s="312" t="str">
        <f t="shared" si="100"/>
        <v/>
      </c>
      <c r="W559" s="313" t="s">
        <v>125</v>
      </c>
      <c r="X559" s="314" t="str">
        <f t="shared" si="101"/>
        <v/>
      </c>
      <c r="Y559" s="313" t="s">
        <v>56</v>
      </c>
      <c r="Z559" s="314" t="str">
        <f>IF(SUM($E559:$N559)&gt;0,$X559*(VLOOKUP($Y559,'Lookup Tables'!$K$4:$L$7,2,FALSE)),"")</f>
        <v/>
      </c>
      <c r="AA559" s="309">
        <v>100</v>
      </c>
      <c r="AB559" s="314" t="str">
        <f t="shared" si="102"/>
        <v/>
      </c>
      <c r="AC559" s="309" t="s">
        <v>62</v>
      </c>
      <c r="AD559" s="314" t="str">
        <f t="shared" si="103"/>
        <v/>
      </c>
      <c r="AE559" s="309" t="s">
        <v>56</v>
      </c>
      <c r="AF559" s="314" t="str">
        <f t="shared" si="104"/>
        <v/>
      </c>
      <c r="AG559" s="315" t="str">
        <f t="shared" si="107"/>
        <v/>
      </c>
      <c r="AH559" s="316" t="s">
        <v>68</v>
      </c>
      <c r="AI559" s="317" t="str">
        <f t="shared" si="105"/>
        <v/>
      </c>
    </row>
    <row r="560" spans="1:35" ht="17.25" customHeight="1" x14ac:dyDescent="0.3">
      <c r="A560" s="24"/>
      <c r="B560" s="302">
        <v>548</v>
      </c>
      <c r="C560" s="303"/>
      <c r="D560" s="303"/>
      <c r="E560" s="304"/>
      <c r="F560" s="304"/>
      <c r="G560" s="304"/>
      <c r="H560" s="304"/>
      <c r="I560" s="304"/>
      <c r="J560" s="304"/>
      <c r="K560" s="304"/>
      <c r="L560" s="304"/>
      <c r="M560" s="304"/>
      <c r="N560" s="304"/>
      <c r="O560" s="305" t="str">
        <f t="shared" si="106"/>
        <v/>
      </c>
      <c r="P560" s="306" t="str">
        <f t="shared" si="96"/>
        <v/>
      </c>
      <c r="Q560" s="307">
        <f t="shared" si="97"/>
        <v>100</v>
      </c>
      <c r="R560" s="308" t="str">
        <f t="shared" si="98"/>
        <v/>
      </c>
      <c r="S560" s="309">
        <v>100</v>
      </c>
      <c r="T560" s="310" t="str">
        <f t="shared" si="99"/>
        <v/>
      </c>
      <c r="U560" s="311">
        <v>0</v>
      </c>
      <c r="V560" s="312" t="str">
        <f t="shared" si="100"/>
        <v/>
      </c>
      <c r="W560" s="313" t="s">
        <v>125</v>
      </c>
      <c r="X560" s="314" t="str">
        <f t="shared" si="101"/>
        <v/>
      </c>
      <c r="Y560" s="313" t="s">
        <v>56</v>
      </c>
      <c r="Z560" s="314" t="str">
        <f>IF(SUM($E560:$N560)&gt;0,$X560*(VLOOKUP($Y560,'Lookup Tables'!$K$4:$L$7,2,FALSE)),"")</f>
        <v/>
      </c>
      <c r="AA560" s="309">
        <v>100</v>
      </c>
      <c r="AB560" s="314" t="str">
        <f t="shared" si="102"/>
        <v/>
      </c>
      <c r="AC560" s="309" t="s">
        <v>62</v>
      </c>
      <c r="AD560" s="314" t="str">
        <f t="shared" si="103"/>
        <v/>
      </c>
      <c r="AE560" s="309" t="s">
        <v>56</v>
      </c>
      <c r="AF560" s="314" t="str">
        <f t="shared" si="104"/>
        <v/>
      </c>
      <c r="AG560" s="315" t="str">
        <f t="shared" si="107"/>
        <v/>
      </c>
      <c r="AH560" s="316" t="s">
        <v>68</v>
      </c>
      <c r="AI560" s="317" t="str">
        <f t="shared" si="105"/>
        <v/>
      </c>
    </row>
    <row r="561" spans="1:35" ht="17.25" customHeight="1" x14ac:dyDescent="0.3">
      <c r="A561" s="24"/>
      <c r="B561" s="302">
        <v>549</v>
      </c>
      <c r="C561" s="303"/>
      <c r="D561" s="303"/>
      <c r="E561" s="304"/>
      <c r="F561" s="304"/>
      <c r="G561" s="304"/>
      <c r="H561" s="304"/>
      <c r="I561" s="304"/>
      <c r="J561" s="304"/>
      <c r="K561" s="304"/>
      <c r="L561" s="304"/>
      <c r="M561" s="304"/>
      <c r="N561" s="304"/>
      <c r="O561" s="305" t="str">
        <f t="shared" si="106"/>
        <v/>
      </c>
      <c r="P561" s="306" t="str">
        <f t="shared" si="96"/>
        <v/>
      </c>
      <c r="Q561" s="307">
        <f t="shared" si="97"/>
        <v>100</v>
      </c>
      <c r="R561" s="308" t="str">
        <f t="shared" si="98"/>
        <v/>
      </c>
      <c r="S561" s="309">
        <v>100</v>
      </c>
      <c r="T561" s="310" t="str">
        <f t="shared" si="99"/>
        <v/>
      </c>
      <c r="U561" s="311">
        <v>0</v>
      </c>
      <c r="V561" s="312" t="str">
        <f t="shared" si="100"/>
        <v/>
      </c>
      <c r="W561" s="313" t="s">
        <v>125</v>
      </c>
      <c r="X561" s="314" t="str">
        <f t="shared" si="101"/>
        <v/>
      </c>
      <c r="Y561" s="313" t="s">
        <v>56</v>
      </c>
      <c r="Z561" s="314" t="str">
        <f>IF(SUM($E561:$N561)&gt;0,$X561*(VLOOKUP($Y561,'Lookup Tables'!$K$4:$L$7,2,FALSE)),"")</f>
        <v/>
      </c>
      <c r="AA561" s="309">
        <v>100</v>
      </c>
      <c r="AB561" s="314" t="str">
        <f t="shared" si="102"/>
        <v/>
      </c>
      <c r="AC561" s="309" t="s">
        <v>62</v>
      </c>
      <c r="AD561" s="314" t="str">
        <f t="shared" si="103"/>
        <v/>
      </c>
      <c r="AE561" s="309" t="s">
        <v>56</v>
      </c>
      <c r="AF561" s="314" t="str">
        <f t="shared" si="104"/>
        <v/>
      </c>
      <c r="AG561" s="315" t="str">
        <f t="shared" si="107"/>
        <v/>
      </c>
      <c r="AH561" s="316" t="s">
        <v>68</v>
      </c>
      <c r="AI561" s="317" t="str">
        <f t="shared" si="105"/>
        <v/>
      </c>
    </row>
    <row r="562" spans="1:35" ht="17.25" customHeight="1" x14ac:dyDescent="0.3">
      <c r="A562" s="24"/>
      <c r="B562" s="302">
        <v>550</v>
      </c>
      <c r="C562" s="303"/>
      <c r="D562" s="303"/>
      <c r="E562" s="304"/>
      <c r="F562" s="304"/>
      <c r="G562" s="304"/>
      <c r="H562" s="304"/>
      <c r="I562" s="304"/>
      <c r="J562" s="304"/>
      <c r="K562" s="304"/>
      <c r="L562" s="304"/>
      <c r="M562" s="304"/>
      <c r="N562" s="304"/>
      <c r="O562" s="305" t="str">
        <f t="shared" si="106"/>
        <v/>
      </c>
      <c r="P562" s="306" t="str">
        <f t="shared" si="96"/>
        <v/>
      </c>
      <c r="Q562" s="307">
        <f t="shared" si="97"/>
        <v>100</v>
      </c>
      <c r="R562" s="308" t="str">
        <f t="shared" si="98"/>
        <v/>
      </c>
      <c r="S562" s="309">
        <v>100</v>
      </c>
      <c r="T562" s="310" t="str">
        <f t="shared" si="99"/>
        <v/>
      </c>
      <c r="U562" s="311">
        <v>0</v>
      </c>
      <c r="V562" s="312" t="str">
        <f t="shared" si="100"/>
        <v/>
      </c>
      <c r="W562" s="313" t="s">
        <v>125</v>
      </c>
      <c r="X562" s="314" t="str">
        <f t="shared" si="101"/>
        <v/>
      </c>
      <c r="Y562" s="313" t="s">
        <v>56</v>
      </c>
      <c r="Z562" s="314" t="str">
        <f>IF(SUM($E562:$N562)&gt;0,$X562*(VLOOKUP($Y562,'Lookup Tables'!$K$4:$L$7,2,FALSE)),"")</f>
        <v/>
      </c>
      <c r="AA562" s="309">
        <v>100</v>
      </c>
      <c r="AB562" s="314" t="str">
        <f t="shared" si="102"/>
        <v/>
      </c>
      <c r="AC562" s="309" t="s">
        <v>62</v>
      </c>
      <c r="AD562" s="314" t="str">
        <f t="shared" si="103"/>
        <v/>
      </c>
      <c r="AE562" s="309" t="s">
        <v>56</v>
      </c>
      <c r="AF562" s="314" t="str">
        <f t="shared" si="104"/>
        <v/>
      </c>
      <c r="AG562" s="315" t="str">
        <f t="shared" si="107"/>
        <v/>
      </c>
      <c r="AH562" s="316" t="s">
        <v>68</v>
      </c>
      <c r="AI562" s="317" t="str">
        <f t="shared" si="105"/>
        <v/>
      </c>
    </row>
    <row r="563" spans="1:35" ht="17.25" customHeight="1" x14ac:dyDescent="0.3">
      <c r="A563" s="24"/>
      <c r="B563" s="302">
        <v>551</v>
      </c>
      <c r="C563" s="303"/>
      <c r="D563" s="303"/>
      <c r="E563" s="304"/>
      <c r="F563" s="304"/>
      <c r="G563" s="304"/>
      <c r="H563" s="304"/>
      <c r="I563" s="304"/>
      <c r="J563" s="304"/>
      <c r="K563" s="304"/>
      <c r="L563" s="304"/>
      <c r="M563" s="304"/>
      <c r="N563" s="304"/>
      <c r="O563" s="305" t="str">
        <f t="shared" si="106"/>
        <v/>
      </c>
      <c r="P563" s="306" t="str">
        <f t="shared" si="96"/>
        <v/>
      </c>
      <c r="Q563" s="307">
        <f t="shared" si="97"/>
        <v>100</v>
      </c>
      <c r="R563" s="308" t="str">
        <f t="shared" si="98"/>
        <v/>
      </c>
      <c r="S563" s="309">
        <v>100</v>
      </c>
      <c r="T563" s="310" t="str">
        <f t="shared" si="99"/>
        <v/>
      </c>
      <c r="U563" s="311">
        <v>0</v>
      </c>
      <c r="V563" s="312" t="str">
        <f t="shared" si="100"/>
        <v/>
      </c>
      <c r="W563" s="313" t="s">
        <v>125</v>
      </c>
      <c r="X563" s="314" t="str">
        <f t="shared" si="101"/>
        <v/>
      </c>
      <c r="Y563" s="313" t="s">
        <v>56</v>
      </c>
      <c r="Z563" s="314" t="str">
        <f>IF(SUM($E563:$N563)&gt;0,$X563*(VLOOKUP($Y563,'Lookup Tables'!$K$4:$L$7,2,FALSE)),"")</f>
        <v/>
      </c>
      <c r="AA563" s="309">
        <v>100</v>
      </c>
      <c r="AB563" s="314" t="str">
        <f t="shared" si="102"/>
        <v/>
      </c>
      <c r="AC563" s="309" t="s">
        <v>62</v>
      </c>
      <c r="AD563" s="314" t="str">
        <f t="shared" si="103"/>
        <v/>
      </c>
      <c r="AE563" s="309" t="s">
        <v>56</v>
      </c>
      <c r="AF563" s="314" t="str">
        <f t="shared" si="104"/>
        <v/>
      </c>
      <c r="AG563" s="315" t="str">
        <f t="shared" si="107"/>
        <v/>
      </c>
      <c r="AH563" s="316" t="s">
        <v>68</v>
      </c>
      <c r="AI563" s="317" t="str">
        <f t="shared" si="105"/>
        <v/>
      </c>
    </row>
    <row r="564" spans="1:35" ht="17.25" customHeight="1" x14ac:dyDescent="0.3">
      <c r="A564" s="24"/>
      <c r="B564" s="302">
        <v>552</v>
      </c>
      <c r="C564" s="303"/>
      <c r="D564" s="303"/>
      <c r="E564" s="304"/>
      <c r="F564" s="304"/>
      <c r="G564" s="304"/>
      <c r="H564" s="304"/>
      <c r="I564" s="304"/>
      <c r="J564" s="304"/>
      <c r="K564" s="304"/>
      <c r="L564" s="304"/>
      <c r="M564" s="304"/>
      <c r="N564" s="304"/>
      <c r="O564" s="305" t="str">
        <f t="shared" si="106"/>
        <v/>
      </c>
      <c r="P564" s="306" t="str">
        <f t="shared" si="96"/>
        <v/>
      </c>
      <c r="Q564" s="307">
        <f t="shared" si="97"/>
        <v>100</v>
      </c>
      <c r="R564" s="308" t="str">
        <f t="shared" si="98"/>
        <v/>
      </c>
      <c r="S564" s="309">
        <v>100</v>
      </c>
      <c r="T564" s="310" t="str">
        <f t="shared" si="99"/>
        <v/>
      </c>
      <c r="U564" s="311">
        <v>0</v>
      </c>
      <c r="V564" s="312" t="str">
        <f t="shared" si="100"/>
        <v/>
      </c>
      <c r="W564" s="313" t="s">
        <v>125</v>
      </c>
      <c r="X564" s="314" t="str">
        <f t="shared" si="101"/>
        <v/>
      </c>
      <c r="Y564" s="313" t="s">
        <v>56</v>
      </c>
      <c r="Z564" s="314" t="str">
        <f>IF(SUM($E564:$N564)&gt;0,$X564*(VLOOKUP($Y564,'Lookup Tables'!$K$4:$L$7,2,FALSE)),"")</f>
        <v/>
      </c>
      <c r="AA564" s="309">
        <v>100</v>
      </c>
      <c r="AB564" s="314" t="str">
        <f t="shared" si="102"/>
        <v/>
      </c>
      <c r="AC564" s="309" t="s">
        <v>62</v>
      </c>
      <c r="AD564" s="314" t="str">
        <f t="shared" si="103"/>
        <v/>
      </c>
      <c r="AE564" s="309" t="s">
        <v>56</v>
      </c>
      <c r="AF564" s="314" t="str">
        <f t="shared" si="104"/>
        <v/>
      </c>
      <c r="AG564" s="315" t="str">
        <f t="shared" si="107"/>
        <v/>
      </c>
      <c r="AH564" s="316" t="s">
        <v>68</v>
      </c>
      <c r="AI564" s="317" t="str">
        <f t="shared" si="105"/>
        <v/>
      </c>
    </row>
    <row r="565" spans="1:35" ht="17.25" customHeight="1" x14ac:dyDescent="0.3">
      <c r="A565" s="24"/>
      <c r="B565" s="302">
        <v>553</v>
      </c>
      <c r="C565" s="303"/>
      <c r="D565" s="303"/>
      <c r="E565" s="304"/>
      <c r="F565" s="304"/>
      <c r="G565" s="304"/>
      <c r="H565" s="304"/>
      <c r="I565" s="304"/>
      <c r="J565" s="304"/>
      <c r="K565" s="304"/>
      <c r="L565" s="304"/>
      <c r="M565" s="304"/>
      <c r="N565" s="304"/>
      <c r="O565" s="305" t="str">
        <f t="shared" si="106"/>
        <v/>
      </c>
      <c r="P565" s="306" t="str">
        <f t="shared" si="96"/>
        <v/>
      </c>
      <c r="Q565" s="307">
        <f t="shared" si="97"/>
        <v>100</v>
      </c>
      <c r="R565" s="308" t="str">
        <f t="shared" si="98"/>
        <v/>
      </c>
      <c r="S565" s="309">
        <v>100</v>
      </c>
      <c r="T565" s="310" t="str">
        <f t="shared" si="99"/>
        <v/>
      </c>
      <c r="U565" s="311">
        <v>0</v>
      </c>
      <c r="V565" s="312" t="str">
        <f t="shared" si="100"/>
        <v/>
      </c>
      <c r="W565" s="313" t="s">
        <v>125</v>
      </c>
      <c r="X565" s="314" t="str">
        <f t="shared" si="101"/>
        <v/>
      </c>
      <c r="Y565" s="313" t="s">
        <v>56</v>
      </c>
      <c r="Z565" s="314" t="str">
        <f>IF(SUM($E565:$N565)&gt;0,$X565*(VLOOKUP($Y565,'Lookup Tables'!$K$4:$L$7,2,FALSE)),"")</f>
        <v/>
      </c>
      <c r="AA565" s="309">
        <v>100</v>
      </c>
      <c r="AB565" s="314" t="str">
        <f t="shared" si="102"/>
        <v/>
      </c>
      <c r="AC565" s="309" t="s">
        <v>62</v>
      </c>
      <c r="AD565" s="314" t="str">
        <f t="shared" si="103"/>
        <v/>
      </c>
      <c r="AE565" s="309" t="s">
        <v>56</v>
      </c>
      <c r="AF565" s="314" t="str">
        <f t="shared" si="104"/>
        <v/>
      </c>
      <c r="AG565" s="315" t="str">
        <f t="shared" si="107"/>
        <v/>
      </c>
      <c r="AH565" s="316" t="s">
        <v>68</v>
      </c>
      <c r="AI565" s="317" t="str">
        <f t="shared" si="105"/>
        <v/>
      </c>
    </row>
    <row r="566" spans="1:35" ht="17.25" customHeight="1" x14ac:dyDescent="0.3">
      <c r="A566" s="24"/>
      <c r="B566" s="302">
        <v>554</v>
      </c>
      <c r="C566" s="303"/>
      <c r="D566" s="303"/>
      <c r="E566" s="304"/>
      <c r="F566" s="304"/>
      <c r="G566" s="304"/>
      <c r="H566" s="304"/>
      <c r="I566" s="304"/>
      <c r="J566" s="304"/>
      <c r="K566" s="304"/>
      <c r="L566" s="304"/>
      <c r="M566" s="304"/>
      <c r="N566" s="304"/>
      <c r="O566" s="305" t="str">
        <f t="shared" si="106"/>
        <v/>
      </c>
      <c r="P566" s="306" t="str">
        <f t="shared" si="96"/>
        <v/>
      </c>
      <c r="Q566" s="307">
        <f t="shared" si="97"/>
        <v>100</v>
      </c>
      <c r="R566" s="308" t="str">
        <f t="shared" si="98"/>
        <v/>
      </c>
      <c r="S566" s="309">
        <v>100</v>
      </c>
      <c r="T566" s="310" t="str">
        <f t="shared" si="99"/>
        <v/>
      </c>
      <c r="U566" s="311">
        <v>0</v>
      </c>
      <c r="V566" s="312" t="str">
        <f t="shared" si="100"/>
        <v/>
      </c>
      <c r="W566" s="313" t="s">
        <v>125</v>
      </c>
      <c r="X566" s="314" t="str">
        <f t="shared" si="101"/>
        <v/>
      </c>
      <c r="Y566" s="313" t="s">
        <v>56</v>
      </c>
      <c r="Z566" s="314" t="str">
        <f>IF(SUM($E566:$N566)&gt;0,$X566*(VLOOKUP($Y566,'Lookup Tables'!$K$4:$L$7,2,FALSE)),"")</f>
        <v/>
      </c>
      <c r="AA566" s="309">
        <v>100</v>
      </c>
      <c r="AB566" s="314" t="str">
        <f t="shared" si="102"/>
        <v/>
      </c>
      <c r="AC566" s="309" t="s">
        <v>62</v>
      </c>
      <c r="AD566" s="314" t="str">
        <f t="shared" si="103"/>
        <v/>
      </c>
      <c r="AE566" s="309" t="s">
        <v>56</v>
      </c>
      <c r="AF566" s="314" t="str">
        <f t="shared" si="104"/>
        <v/>
      </c>
      <c r="AG566" s="315" t="str">
        <f t="shared" si="107"/>
        <v/>
      </c>
      <c r="AH566" s="316" t="s">
        <v>68</v>
      </c>
      <c r="AI566" s="317" t="str">
        <f t="shared" si="105"/>
        <v/>
      </c>
    </row>
    <row r="567" spans="1:35" ht="17.25" customHeight="1" x14ac:dyDescent="0.3">
      <c r="A567" s="24"/>
      <c r="B567" s="302">
        <v>555</v>
      </c>
      <c r="C567" s="303"/>
      <c r="D567" s="303"/>
      <c r="E567" s="304"/>
      <c r="F567" s="304"/>
      <c r="G567" s="304"/>
      <c r="H567" s="304"/>
      <c r="I567" s="304"/>
      <c r="J567" s="304"/>
      <c r="K567" s="304"/>
      <c r="L567" s="304"/>
      <c r="M567" s="304"/>
      <c r="N567" s="304"/>
      <c r="O567" s="305" t="str">
        <f t="shared" si="106"/>
        <v/>
      </c>
      <c r="P567" s="306" t="str">
        <f t="shared" si="96"/>
        <v/>
      </c>
      <c r="Q567" s="307">
        <f t="shared" si="97"/>
        <v>100</v>
      </c>
      <c r="R567" s="308" t="str">
        <f t="shared" si="98"/>
        <v/>
      </c>
      <c r="S567" s="309">
        <v>100</v>
      </c>
      <c r="T567" s="310" t="str">
        <f t="shared" si="99"/>
        <v/>
      </c>
      <c r="U567" s="311">
        <v>0</v>
      </c>
      <c r="V567" s="312" t="str">
        <f t="shared" si="100"/>
        <v/>
      </c>
      <c r="W567" s="313" t="s">
        <v>125</v>
      </c>
      <c r="X567" s="314" t="str">
        <f t="shared" si="101"/>
        <v/>
      </c>
      <c r="Y567" s="313" t="s">
        <v>56</v>
      </c>
      <c r="Z567" s="314" t="str">
        <f>IF(SUM($E567:$N567)&gt;0,$X567*(VLOOKUP($Y567,'Lookup Tables'!$K$4:$L$7,2,FALSE)),"")</f>
        <v/>
      </c>
      <c r="AA567" s="309">
        <v>100</v>
      </c>
      <c r="AB567" s="314" t="str">
        <f t="shared" si="102"/>
        <v/>
      </c>
      <c r="AC567" s="309" t="s">
        <v>62</v>
      </c>
      <c r="AD567" s="314" t="str">
        <f t="shared" si="103"/>
        <v/>
      </c>
      <c r="AE567" s="309" t="s">
        <v>56</v>
      </c>
      <c r="AF567" s="314" t="str">
        <f t="shared" si="104"/>
        <v/>
      </c>
      <c r="AG567" s="315" t="str">
        <f t="shared" si="107"/>
        <v/>
      </c>
      <c r="AH567" s="316" t="s">
        <v>68</v>
      </c>
      <c r="AI567" s="317" t="str">
        <f t="shared" si="105"/>
        <v/>
      </c>
    </row>
    <row r="568" spans="1:35" ht="17.25" customHeight="1" x14ac:dyDescent="0.3">
      <c r="A568" s="24"/>
      <c r="B568" s="302">
        <v>556</v>
      </c>
      <c r="C568" s="303"/>
      <c r="D568" s="303"/>
      <c r="E568" s="304"/>
      <c r="F568" s="304"/>
      <c r="G568" s="304"/>
      <c r="H568" s="304"/>
      <c r="I568" s="304"/>
      <c r="J568" s="304"/>
      <c r="K568" s="304"/>
      <c r="L568" s="304"/>
      <c r="M568" s="304"/>
      <c r="N568" s="304"/>
      <c r="O568" s="305" t="str">
        <f t="shared" si="106"/>
        <v/>
      </c>
      <c r="P568" s="306" t="str">
        <f t="shared" si="96"/>
        <v/>
      </c>
      <c r="Q568" s="307">
        <f t="shared" si="97"/>
        <v>100</v>
      </c>
      <c r="R568" s="308" t="str">
        <f t="shared" si="98"/>
        <v/>
      </c>
      <c r="S568" s="309">
        <v>100</v>
      </c>
      <c r="T568" s="310" t="str">
        <f t="shared" si="99"/>
        <v/>
      </c>
      <c r="U568" s="311">
        <v>0</v>
      </c>
      <c r="V568" s="312" t="str">
        <f t="shared" si="100"/>
        <v/>
      </c>
      <c r="W568" s="313" t="s">
        <v>125</v>
      </c>
      <c r="X568" s="314" t="str">
        <f t="shared" si="101"/>
        <v/>
      </c>
      <c r="Y568" s="313" t="s">
        <v>56</v>
      </c>
      <c r="Z568" s="314" t="str">
        <f>IF(SUM($E568:$N568)&gt;0,$X568*(VLOOKUP($Y568,'Lookup Tables'!$K$4:$L$7,2,FALSE)),"")</f>
        <v/>
      </c>
      <c r="AA568" s="309">
        <v>100</v>
      </c>
      <c r="AB568" s="314" t="str">
        <f t="shared" si="102"/>
        <v/>
      </c>
      <c r="AC568" s="309" t="s">
        <v>62</v>
      </c>
      <c r="AD568" s="314" t="str">
        <f t="shared" si="103"/>
        <v/>
      </c>
      <c r="AE568" s="309" t="s">
        <v>56</v>
      </c>
      <c r="AF568" s="314" t="str">
        <f t="shared" si="104"/>
        <v/>
      </c>
      <c r="AG568" s="315" t="str">
        <f t="shared" si="107"/>
        <v/>
      </c>
      <c r="AH568" s="316" t="s">
        <v>68</v>
      </c>
      <c r="AI568" s="317" t="str">
        <f t="shared" si="105"/>
        <v/>
      </c>
    </row>
    <row r="569" spans="1:35" ht="17.25" customHeight="1" x14ac:dyDescent="0.3">
      <c r="A569" s="24"/>
      <c r="B569" s="302">
        <v>557</v>
      </c>
      <c r="C569" s="303"/>
      <c r="D569" s="303"/>
      <c r="E569" s="304"/>
      <c r="F569" s="304"/>
      <c r="G569" s="304"/>
      <c r="H569" s="304"/>
      <c r="I569" s="304"/>
      <c r="J569" s="304"/>
      <c r="K569" s="304"/>
      <c r="L569" s="304"/>
      <c r="M569" s="304"/>
      <c r="N569" s="304"/>
      <c r="O569" s="305" t="str">
        <f t="shared" si="106"/>
        <v/>
      </c>
      <c r="P569" s="306" t="str">
        <f t="shared" si="96"/>
        <v/>
      </c>
      <c r="Q569" s="307">
        <f t="shared" si="97"/>
        <v>100</v>
      </c>
      <c r="R569" s="308" t="str">
        <f t="shared" si="98"/>
        <v/>
      </c>
      <c r="S569" s="309">
        <v>100</v>
      </c>
      <c r="T569" s="310" t="str">
        <f t="shared" si="99"/>
        <v/>
      </c>
      <c r="U569" s="311">
        <v>0</v>
      </c>
      <c r="V569" s="312" t="str">
        <f t="shared" si="100"/>
        <v/>
      </c>
      <c r="W569" s="313" t="s">
        <v>125</v>
      </c>
      <c r="X569" s="314" t="str">
        <f t="shared" si="101"/>
        <v/>
      </c>
      <c r="Y569" s="313" t="s">
        <v>56</v>
      </c>
      <c r="Z569" s="314" t="str">
        <f>IF(SUM($E569:$N569)&gt;0,$X569*(VLOOKUP($Y569,'Lookup Tables'!$K$4:$L$7,2,FALSE)),"")</f>
        <v/>
      </c>
      <c r="AA569" s="309">
        <v>100</v>
      </c>
      <c r="AB569" s="314" t="str">
        <f t="shared" si="102"/>
        <v/>
      </c>
      <c r="AC569" s="309" t="s">
        <v>62</v>
      </c>
      <c r="AD569" s="314" t="str">
        <f t="shared" si="103"/>
        <v/>
      </c>
      <c r="AE569" s="309" t="s">
        <v>56</v>
      </c>
      <c r="AF569" s="314" t="str">
        <f t="shared" si="104"/>
        <v/>
      </c>
      <c r="AG569" s="315" t="str">
        <f t="shared" si="107"/>
        <v/>
      </c>
      <c r="AH569" s="316" t="s">
        <v>68</v>
      </c>
      <c r="AI569" s="317" t="str">
        <f t="shared" si="105"/>
        <v/>
      </c>
    </row>
    <row r="570" spans="1:35" ht="17.25" customHeight="1" x14ac:dyDescent="0.3">
      <c r="A570" s="24"/>
      <c r="B570" s="302">
        <v>558</v>
      </c>
      <c r="C570" s="303"/>
      <c r="D570" s="303"/>
      <c r="E570" s="304"/>
      <c r="F570" s="304"/>
      <c r="G570" s="304"/>
      <c r="H570" s="304"/>
      <c r="I570" s="304"/>
      <c r="J570" s="304"/>
      <c r="K570" s="304"/>
      <c r="L570" s="304"/>
      <c r="M570" s="304"/>
      <c r="N570" s="304"/>
      <c r="O570" s="305" t="str">
        <f t="shared" si="106"/>
        <v/>
      </c>
      <c r="P570" s="306" t="str">
        <f t="shared" si="96"/>
        <v/>
      </c>
      <c r="Q570" s="307">
        <f t="shared" si="97"/>
        <v>100</v>
      </c>
      <c r="R570" s="308" t="str">
        <f t="shared" si="98"/>
        <v/>
      </c>
      <c r="S570" s="309">
        <v>100</v>
      </c>
      <c r="T570" s="310" t="str">
        <f t="shared" si="99"/>
        <v/>
      </c>
      <c r="U570" s="311">
        <v>0</v>
      </c>
      <c r="V570" s="312" t="str">
        <f t="shared" si="100"/>
        <v/>
      </c>
      <c r="W570" s="313" t="s">
        <v>125</v>
      </c>
      <c r="X570" s="314" t="str">
        <f t="shared" si="101"/>
        <v/>
      </c>
      <c r="Y570" s="313" t="s">
        <v>56</v>
      </c>
      <c r="Z570" s="314" t="str">
        <f>IF(SUM($E570:$N570)&gt;0,$X570*(VLOOKUP($Y570,'Lookup Tables'!$K$4:$L$7,2,FALSE)),"")</f>
        <v/>
      </c>
      <c r="AA570" s="309">
        <v>100</v>
      </c>
      <c r="AB570" s="314" t="str">
        <f t="shared" si="102"/>
        <v/>
      </c>
      <c r="AC570" s="309" t="s">
        <v>62</v>
      </c>
      <c r="AD570" s="314" t="str">
        <f t="shared" si="103"/>
        <v/>
      </c>
      <c r="AE570" s="309" t="s">
        <v>56</v>
      </c>
      <c r="AF570" s="314" t="str">
        <f t="shared" si="104"/>
        <v/>
      </c>
      <c r="AG570" s="315" t="str">
        <f t="shared" si="107"/>
        <v/>
      </c>
      <c r="AH570" s="316" t="s">
        <v>68</v>
      </c>
      <c r="AI570" s="317" t="str">
        <f t="shared" si="105"/>
        <v/>
      </c>
    </row>
    <row r="571" spans="1:35" ht="17.25" customHeight="1" x14ac:dyDescent="0.3">
      <c r="A571" s="24"/>
      <c r="B571" s="302">
        <v>559</v>
      </c>
      <c r="C571" s="303"/>
      <c r="D571" s="303"/>
      <c r="E571" s="304"/>
      <c r="F571" s="304"/>
      <c r="G571" s="304"/>
      <c r="H571" s="304"/>
      <c r="I571" s="304"/>
      <c r="J571" s="304"/>
      <c r="K571" s="304"/>
      <c r="L571" s="304"/>
      <c r="M571" s="304"/>
      <c r="N571" s="304"/>
      <c r="O571" s="305" t="str">
        <f t="shared" si="106"/>
        <v/>
      </c>
      <c r="P571" s="306" t="str">
        <f t="shared" si="96"/>
        <v/>
      </c>
      <c r="Q571" s="307">
        <f t="shared" si="97"/>
        <v>100</v>
      </c>
      <c r="R571" s="308" t="str">
        <f t="shared" si="98"/>
        <v/>
      </c>
      <c r="S571" s="309">
        <v>100</v>
      </c>
      <c r="T571" s="310" t="str">
        <f t="shared" si="99"/>
        <v/>
      </c>
      <c r="U571" s="311">
        <v>0</v>
      </c>
      <c r="V571" s="312" t="str">
        <f t="shared" si="100"/>
        <v/>
      </c>
      <c r="W571" s="313" t="s">
        <v>125</v>
      </c>
      <c r="X571" s="314" t="str">
        <f t="shared" si="101"/>
        <v/>
      </c>
      <c r="Y571" s="313" t="s">
        <v>56</v>
      </c>
      <c r="Z571" s="314" t="str">
        <f>IF(SUM($E571:$N571)&gt;0,$X571*(VLOOKUP($Y571,'Lookup Tables'!$K$4:$L$7,2,FALSE)),"")</f>
        <v/>
      </c>
      <c r="AA571" s="309">
        <v>100</v>
      </c>
      <c r="AB571" s="314" t="str">
        <f t="shared" si="102"/>
        <v/>
      </c>
      <c r="AC571" s="309" t="s">
        <v>62</v>
      </c>
      <c r="AD571" s="314" t="str">
        <f t="shared" si="103"/>
        <v/>
      </c>
      <c r="AE571" s="309" t="s">
        <v>56</v>
      </c>
      <c r="AF571" s="314" t="str">
        <f t="shared" si="104"/>
        <v/>
      </c>
      <c r="AG571" s="315" t="str">
        <f t="shared" si="107"/>
        <v/>
      </c>
      <c r="AH571" s="316" t="s">
        <v>68</v>
      </c>
      <c r="AI571" s="317" t="str">
        <f t="shared" si="105"/>
        <v/>
      </c>
    </row>
    <row r="572" spans="1:35" ht="17.25" customHeight="1" x14ac:dyDescent="0.3">
      <c r="A572" s="24"/>
      <c r="B572" s="302">
        <v>560</v>
      </c>
      <c r="C572" s="303"/>
      <c r="D572" s="303"/>
      <c r="E572" s="304"/>
      <c r="F572" s="304"/>
      <c r="G572" s="304"/>
      <c r="H572" s="304"/>
      <c r="I572" s="304"/>
      <c r="J572" s="304"/>
      <c r="K572" s="304"/>
      <c r="L572" s="304"/>
      <c r="M572" s="304"/>
      <c r="N572" s="304"/>
      <c r="O572" s="305" t="str">
        <f t="shared" si="106"/>
        <v/>
      </c>
      <c r="P572" s="306" t="str">
        <f t="shared" si="96"/>
        <v/>
      </c>
      <c r="Q572" s="307">
        <f t="shared" si="97"/>
        <v>100</v>
      </c>
      <c r="R572" s="308" t="str">
        <f t="shared" si="98"/>
        <v/>
      </c>
      <c r="S572" s="309">
        <v>100</v>
      </c>
      <c r="T572" s="310" t="str">
        <f t="shared" si="99"/>
        <v/>
      </c>
      <c r="U572" s="311">
        <v>0</v>
      </c>
      <c r="V572" s="312" t="str">
        <f t="shared" si="100"/>
        <v/>
      </c>
      <c r="W572" s="313" t="s">
        <v>125</v>
      </c>
      <c r="X572" s="314" t="str">
        <f t="shared" si="101"/>
        <v/>
      </c>
      <c r="Y572" s="313" t="s">
        <v>56</v>
      </c>
      <c r="Z572" s="314" t="str">
        <f>IF(SUM($E572:$N572)&gt;0,$X572*(VLOOKUP($Y572,'Lookup Tables'!$K$4:$L$7,2,FALSE)),"")</f>
        <v/>
      </c>
      <c r="AA572" s="309">
        <v>100</v>
      </c>
      <c r="AB572" s="314" t="str">
        <f t="shared" si="102"/>
        <v/>
      </c>
      <c r="AC572" s="309" t="s">
        <v>62</v>
      </c>
      <c r="AD572" s="314" t="str">
        <f t="shared" si="103"/>
        <v/>
      </c>
      <c r="AE572" s="309" t="s">
        <v>56</v>
      </c>
      <c r="AF572" s="314" t="str">
        <f t="shared" si="104"/>
        <v/>
      </c>
      <c r="AG572" s="315" t="str">
        <f t="shared" si="107"/>
        <v/>
      </c>
      <c r="AH572" s="316" t="s">
        <v>68</v>
      </c>
      <c r="AI572" s="317" t="str">
        <f t="shared" si="105"/>
        <v/>
      </c>
    </row>
    <row r="573" spans="1:35" ht="17.25" customHeight="1" x14ac:dyDescent="0.3">
      <c r="A573" s="24"/>
      <c r="B573" s="302">
        <v>561</v>
      </c>
      <c r="C573" s="303"/>
      <c r="D573" s="303"/>
      <c r="E573" s="304"/>
      <c r="F573" s="304"/>
      <c r="G573" s="304"/>
      <c r="H573" s="304"/>
      <c r="I573" s="304"/>
      <c r="J573" s="304"/>
      <c r="K573" s="304"/>
      <c r="L573" s="304"/>
      <c r="M573" s="304"/>
      <c r="N573" s="304"/>
      <c r="O573" s="305" t="str">
        <f t="shared" si="106"/>
        <v/>
      </c>
      <c r="P573" s="306" t="str">
        <f t="shared" si="96"/>
        <v/>
      </c>
      <c r="Q573" s="307">
        <f t="shared" si="97"/>
        <v>100</v>
      </c>
      <c r="R573" s="308" t="str">
        <f t="shared" si="98"/>
        <v/>
      </c>
      <c r="S573" s="309">
        <v>100</v>
      </c>
      <c r="T573" s="310" t="str">
        <f t="shared" si="99"/>
        <v/>
      </c>
      <c r="U573" s="311">
        <v>0</v>
      </c>
      <c r="V573" s="312" t="str">
        <f t="shared" si="100"/>
        <v/>
      </c>
      <c r="W573" s="313" t="s">
        <v>125</v>
      </c>
      <c r="X573" s="314" t="str">
        <f t="shared" si="101"/>
        <v/>
      </c>
      <c r="Y573" s="313" t="s">
        <v>56</v>
      </c>
      <c r="Z573" s="314" t="str">
        <f>IF(SUM($E573:$N573)&gt;0,$X573*(VLOOKUP($Y573,'Lookup Tables'!$K$4:$L$7,2,FALSE)),"")</f>
        <v/>
      </c>
      <c r="AA573" s="309">
        <v>100</v>
      </c>
      <c r="AB573" s="314" t="str">
        <f t="shared" si="102"/>
        <v/>
      </c>
      <c r="AC573" s="309" t="s">
        <v>62</v>
      </c>
      <c r="AD573" s="314" t="str">
        <f t="shared" si="103"/>
        <v/>
      </c>
      <c r="AE573" s="309" t="s">
        <v>56</v>
      </c>
      <c r="AF573" s="314" t="str">
        <f t="shared" si="104"/>
        <v/>
      </c>
      <c r="AG573" s="315" t="str">
        <f t="shared" si="107"/>
        <v/>
      </c>
      <c r="AH573" s="316" t="s">
        <v>68</v>
      </c>
      <c r="AI573" s="317" t="str">
        <f t="shared" si="105"/>
        <v/>
      </c>
    </row>
    <row r="574" spans="1:35" ht="17.25" customHeight="1" x14ac:dyDescent="0.3">
      <c r="A574" s="24"/>
      <c r="B574" s="302">
        <v>562</v>
      </c>
      <c r="C574" s="303"/>
      <c r="D574" s="303"/>
      <c r="E574" s="304"/>
      <c r="F574" s="304"/>
      <c r="G574" s="304"/>
      <c r="H574" s="304"/>
      <c r="I574" s="304"/>
      <c r="J574" s="304"/>
      <c r="K574" s="304"/>
      <c r="L574" s="304"/>
      <c r="M574" s="304"/>
      <c r="N574" s="304"/>
      <c r="O574" s="305" t="str">
        <f t="shared" si="106"/>
        <v/>
      </c>
      <c r="P574" s="306" t="str">
        <f t="shared" si="96"/>
        <v/>
      </c>
      <c r="Q574" s="307">
        <f t="shared" si="97"/>
        <v>100</v>
      </c>
      <c r="R574" s="308" t="str">
        <f t="shared" si="98"/>
        <v/>
      </c>
      <c r="S574" s="309">
        <v>100</v>
      </c>
      <c r="T574" s="310" t="str">
        <f t="shared" si="99"/>
        <v/>
      </c>
      <c r="U574" s="311">
        <v>0</v>
      </c>
      <c r="V574" s="312" t="str">
        <f t="shared" si="100"/>
        <v/>
      </c>
      <c r="W574" s="313" t="s">
        <v>125</v>
      </c>
      <c r="X574" s="314" t="str">
        <f t="shared" si="101"/>
        <v/>
      </c>
      <c r="Y574" s="313" t="s">
        <v>56</v>
      </c>
      <c r="Z574" s="314" t="str">
        <f>IF(SUM($E574:$N574)&gt;0,$X574*(VLOOKUP($Y574,'Lookup Tables'!$K$4:$L$7,2,FALSE)),"")</f>
        <v/>
      </c>
      <c r="AA574" s="309">
        <v>100</v>
      </c>
      <c r="AB574" s="314" t="str">
        <f t="shared" si="102"/>
        <v/>
      </c>
      <c r="AC574" s="309" t="s">
        <v>62</v>
      </c>
      <c r="AD574" s="314" t="str">
        <f t="shared" si="103"/>
        <v/>
      </c>
      <c r="AE574" s="309" t="s">
        <v>56</v>
      </c>
      <c r="AF574" s="314" t="str">
        <f t="shared" si="104"/>
        <v/>
      </c>
      <c r="AG574" s="315" t="str">
        <f t="shared" si="107"/>
        <v/>
      </c>
      <c r="AH574" s="316" t="s">
        <v>68</v>
      </c>
      <c r="AI574" s="317" t="str">
        <f t="shared" si="105"/>
        <v/>
      </c>
    </row>
    <row r="575" spans="1:35" ht="17.25" customHeight="1" x14ac:dyDescent="0.3">
      <c r="A575" s="24"/>
      <c r="B575" s="302">
        <v>563</v>
      </c>
      <c r="C575" s="303"/>
      <c r="D575" s="303"/>
      <c r="E575" s="304"/>
      <c r="F575" s="304"/>
      <c r="G575" s="304"/>
      <c r="H575" s="304"/>
      <c r="I575" s="304"/>
      <c r="J575" s="304"/>
      <c r="K575" s="304"/>
      <c r="L575" s="304"/>
      <c r="M575" s="304"/>
      <c r="N575" s="304"/>
      <c r="O575" s="305" t="str">
        <f t="shared" si="106"/>
        <v/>
      </c>
      <c r="P575" s="306" t="str">
        <f t="shared" si="96"/>
        <v/>
      </c>
      <c r="Q575" s="307">
        <f t="shared" si="97"/>
        <v>100</v>
      </c>
      <c r="R575" s="308" t="str">
        <f t="shared" si="98"/>
        <v/>
      </c>
      <c r="S575" s="309">
        <v>100</v>
      </c>
      <c r="T575" s="310" t="str">
        <f t="shared" si="99"/>
        <v/>
      </c>
      <c r="U575" s="311">
        <v>0</v>
      </c>
      <c r="V575" s="312" t="str">
        <f t="shared" si="100"/>
        <v/>
      </c>
      <c r="W575" s="313" t="s">
        <v>125</v>
      </c>
      <c r="X575" s="314" t="str">
        <f t="shared" si="101"/>
        <v/>
      </c>
      <c r="Y575" s="313" t="s">
        <v>56</v>
      </c>
      <c r="Z575" s="314" t="str">
        <f>IF(SUM($E575:$N575)&gt;0,$X575*(VLOOKUP($Y575,'Lookup Tables'!$K$4:$L$7,2,FALSE)),"")</f>
        <v/>
      </c>
      <c r="AA575" s="309">
        <v>100</v>
      </c>
      <c r="AB575" s="314" t="str">
        <f t="shared" si="102"/>
        <v/>
      </c>
      <c r="AC575" s="309" t="s">
        <v>62</v>
      </c>
      <c r="AD575" s="314" t="str">
        <f t="shared" si="103"/>
        <v/>
      </c>
      <c r="AE575" s="309" t="s">
        <v>56</v>
      </c>
      <c r="AF575" s="314" t="str">
        <f t="shared" si="104"/>
        <v/>
      </c>
      <c r="AG575" s="315" t="str">
        <f t="shared" si="107"/>
        <v/>
      </c>
      <c r="AH575" s="316" t="s">
        <v>68</v>
      </c>
      <c r="AI575" s="317" t="str">
        <f t="shared" si="105"/>
        <v/>
      </c>
    </row>
    <row r="576" spans="1:35" ht="17.25" customHeight="1" x14ac:dyDescent="0.3">
      <c r="A576" s="24"/>
      <c r="B576" s="302">
        <v>564</v>
      </c>
      <c r="C576" s="303"/>
      <c r="D576" s="303"/>
      <c r="E576" s="304"/>
      <c r="F576" s="304"/>
      <c r="G576" s="304"/>
      <c r="H576" s="304"/>
      <c r="I576" s="304"/>
      <c r="J576" s="304"/>
      <c r="K576" s="304"/>
      <c r="L576" s="304"/>
      <c r="M576" s="304"/>
      <c r="N576" s="304"/>
      <c r="O576" s="305" t="str">
        <f t="shared" si="106"/>
        <v/>
      </c>
      <c r="P576" s="306" t="str">
        <f t="shared" si="96"/>
        <v/>
      </c>
      <c r="Q576" s="307">
        <f t="shared" si="97"/>
        <v>100</v>
      </c>
      <c r="R576" s="308" t="str">
        <f t="shared" si="98"/>
        <v/>
      </c>
      <c r="S576" s="309">
        <v>100</v>
      </c>
      <c r="T576" s="310" t="str">
        <f t="shared" si="99"/>
        <v/>
      </c>
      <c r="U576" s="311">
        <v>0</v>
      </c>
      <c r="V576" s="312" t="str">
        <f t="shared" si="100"/>
        <v/>
      </c>
      <c r="W576" s="313" t="s">
        <v>125</v>
      </c>
      <c r="X576" s="314" t="str">
        <f t="shared" si="101"/>
        <v/>
      </c>
      <c r="Y576" s="313" t="s">
        <v>56</v>
      </c>
      <c r="Z576" s="314" t="str">
        <f>IF(SUM($E576:$N576)&gt;0,$X576*(VLOOKUP($Y576,'Lookup Tables'!$K$4:$L$7,2,FALSE)),"")</f>
        <v/>
      </c>
      <c r="AA576" s="309">
        <v>100</v>
      </c>
      <c r="AB576" s="314" t="str">
        <f t="shared" si="102"/>
        <v/>
      </c>
      <c r="AC576" s="309" t="s">
        <v>62</v>
      </c>
      <c r="AD576" s="314" t="str">
        <f t="shared" si="103"/>
        <v/>
      </c>
      <c r="AE576" s="309" t="s">
        <v>56</v>
      </c>
      <c r="AF576" s="314" t="str">
        <f t="shared" si="104"/>
        <v/>
      </c>
      <c r="AG576" s="315" t="str">
        <f t="shared" si="107"/>
        <v/>
      </c>
      <c r="AH576" s="316" t="s">
        <v>68</v>
      </c>
      <c r="AI576" s="317" t="str">
        <f t="shared" si="105"/>
        <v/>
      </c>
    </row>
    <row r="577" spans="1:35" ht="17.25" customHeight="1" x14ac:dyDescent="0.3">
      <c r="A577" s="24"/>
      <c r="B577" s="302">
        <v>565</v>
      </c>
      <c r="C577" s="303"/>
      <c r="D577" s="303"/>
      <c r="E577" s="304"/>
      <c r="F577" s="304"/>
      <c r="G577" s="304"/>
      <c r="H577" s="304"/>
      <c r="I577" s="304"/>
      <c r="J577" s="304"/>
      <c r="K577" s="304"/>
      <c r="L577" s="304"/>
      <c r="M577" s="304"/>
      <c r="N577" s="304"/>
      <c r="O577" s="305" t="str">
        <f t="shared" si="106"/>
        <v/>
      </c>
      <c r="P577" s="306" t="str">
        <f t="shared" si="96"/>
        <v/>
      </c>
      <c r="Q577" s="307">
        <f t="shared" si="97"/>
        <v>100</v>
      </c>
      <c r="R577" s="308" t="str">
        <f t="shared" si="98"/>
        <v/>
      </c>
      <c r="S577" s="309">
        <v>100</v>
      </c>
      <c r="T577" s="310" t="str">
        <f t="shared" si="99"/>
        <v/>
      </c>
      <c r="U577" s="311">
        <v>0</v>
      </c>
      <c r="V577" s="312" t="str">
        <f t="shared" si="100"/>
        <v/>
      </c>
      <c r="W577" s="313" t="s">
        <v>125</v>
      </c>
      <c r="X577" s="314" t="str">
        <f t="shared" si="101"/>
        <v/>
      </c>
      <c r="Y577" s="313" t="s">
        <v>56</v>
      </c>
      <c r="Z577" s="314" t="str">
        <f>IF(SUM($E577:$N577)&gt;0,$X577*(VLOOKUP($Y577,'Lookup Tables'!$K$4:$L$7,2,FALSE)),"")</f>
        <v/>
      </c>
      <c r="AA577" s="309">
        <v>100</v>
      </c>
      <c r="AB577" s="314" t="str">
        <f t="shared" si="102"/>
        <v/>
      </c>
      <c r="AC577" s="309" t="s">
        <v>62</v>
      </c>
      <c r="AD577" s="314" t="str">
        <f t="shared" si="103"/>
        <v/>
      </c>
      <c r="AE577" s="309" t="s">
        <v>56</v>
      </c>
      <c r="AF577" s="314" t="str">
        <f t="shared" si="104"/>
        <v/>
      </c>
      <c r="AG577" s="315" t="str">
        <f t="shared" si="107"/>
        <v/>
      </c>
      <c r="AH577" s="316" t="s">
        <v>68</v>
      </c>
      <c r="AI577" s="317" t="str">
        <f t="shared" si="105"/>
        <v/>
      </c>
    </row>
    <row r="578" spans="1:35" ht="17.25" customHeight="1" x14ac:dyDescent="0.3">
      <c r="A578" s="24"/>
      <c r="B578" s="302">
        <v>566</v>
      </c>
      <c r="C578" s="303"/>
      <c r="D578" s="303"/>
      <c r="E578" s="304"/>
      <c r="F578" s="304"/>
      <c r="G578" s="304"/>
      <c r="H578" s="304"/>
      <c r="I578" s="304"/>
      <c r="J578" s="304"/>
      <c r="K578" s="304"/>
      <c r="L578" s="304"/>
      <c r="M578" s="304"/>
      <c r="N578" s="304"/>
      <c r="O578" s="305" t="str">
        <f t="shared" si="106"/>
        <v/>
      </c>
      <c r="P578" s="306" t="str">
        <f t="shared" si="96"/>
        <v/>
      </c>
      <c r="Q578" s="307">
        <f t="shared" si="97"/>
        <v>100</v>
      </c>
      <c r="R578" s="308" t="str">
        <f t="shared" si="98"/>
        <v/>
      </c>
      <c r="S578" s="309">
        <v>100</v>
      </c>
      <c r="T578" s="310" t="str">
        <f t="shared" si="99"/>
        <v/>
      </c>
      <c r="U578" s="311">
        <v>0</v>
      </c>
      <c r="V578" s="312" t="str">
        <f t="shared" si="100"/>
        <v/>
      </c>
      <c r="W578" s="313" t="s">
        <v>125</v>
      </c>
      <c r="X578" s="314" t="str">
        <f t="shared" si="101"/>
        <v/>
      </c>
      <c r="Y578" s="313" t="s">
        <v>56</v>
      </c>
      <c r="Z578" s="314" t="str">
        <f>IF(SUM($E578:$N578)&gt;0,$X578*(VLOOKUP($Y578,'Lookup Tables'!$K$4:$L$7,2,FALSE)),"")</f>
        <v/>
      </c>
      <c r="AA578" s="309">
        <v>100</v>
      </c>
      <c r="AB578" s="314" t="str">
        <f t="shared" si="102"/>
        <v/>
      </c>
      <c r="AC578" s="309" t="s">
        <v>62</v>
      </c>
      <c r="AD578" s="314" t="str">
        <f t="shared" si="103"/>
        <v/>
      </c>
      <c r="AE578" s="309" t="s">
        <v>56</v>
      </c>
      <c r="AF578" s="314" t="str">
        <f t="shared" si="104"/>
        <v/>
      </c>
      <c r="AG578" s="315" t="str">
        <f t="shared" si="107"/>
        <v/>
      </c>
      <c r="AH578" s="316" t="s">
        <v>68</v>
      </c>
      <c r="AI578" s="317" t="str">
        <f t="shared" si="105"/>
        <v/>
      </c>
    </row>
    <row r="579" spans="1:35" ht="17.25" customHeight="1" x14ac:dyDescent="0.3">
      <c r="A579" s="24"/>
      <c r="B579" s="302">
        <v>567</v>
      </c>
      <c r="C579" s="303"/>
      <c r="D579" s="303"/>
      <c r="E579" s="304"/>
      <c r="F579" s="304"/>
      <c r="G579" s="304"/>
      <c r="H579" s="304"/>
      <c r="I579" s="304"/>
      <c r="J579" s="304"/>
      <c r="K579" s="304"/>
      <c r="L579" s="304"/>
      <c r="M579" s="304"/>
      <c r="N579" s="304"/>
      <c r="O579" s="305" t="str">
        <f t="shared" si="106"/>
        <v/>
      </c>
      <c r="P579" s="306" t="str">
        <f t="shared" si="96"/>
        <v/>
      </c>
      <c r="Q579" s="307">
        <f t="shared" si="97"/>
        <v>100</v>
      </c>
      <c r="R579" s="308" t="str">
        <f t="shared" si="98"/>
        <v/>
      </c>
      <c r="S579" s="309">
        <v>100</v>
      </c>
      <c r="T579" s="310" t="str">
        <f t="shared" si="99"/>
        <v/>
      </c>
      <c r="U579" s="311">
        <v>0</v>
      </c>
      <c r="V579" s="312" t="str">
        <f t="shared" si="100"/>
        <v/>
      </c>
      <c r="W579" s="313" t="s">
        <v>125</v>
      </c>
      <c r="X579" s="314" t="str">
        <f t="shared" si="101"/>
        <v/>
      </c>
      <c r="Y579" s="313" t="s">
        <v>56</v>
      </c>
      <c r="Z579" s="314" t="str">
        <f>IF(SUM($E579:$N579)&gt;0,$X579*(VLOOKUP($Y579,'Lookup Tables'!$K$4:$L$7,2,FALSE)),"")</f>
        <v/>
      </c>
      <c r="AA579" s="309">
        <v>100</v>
      </c>
      <c r="AB579" s="314" t="str">
        <f t="shared" si="102"/>
        <v/>
      </c>
      <c r="AC579" s="309" t="s">
        <v>62</v>
      </c>
      <c r="AD579" s="314" t="str">
        <f t="shared" si="103"/>
        <v/>
      </c>
      <c r="AE579" s="309" t="s">
        <v>56</v>
      </c>
      <c r="AF579" s="314" t="str">
        <f t="shared" si="104"/>
        <v/>
      </c>
      <c r="AG579" s="315" t="str">
        <f t="shared" si="107"/>
        <v/>
      </c>
      <c r="AH579" s="316" t="s">
        <v>68</v>
      </c>
      <c r="AI579" s="317" t="str">
        <f t="shared" si="105"/>
        <v/>
      </c>
    </row>
    <row r="580" spans="1:35" ht="17.25" customHeight="1" x14ac:dyDescent="0.3">
      <c r="A580" s="24"/>
      <c r="B580" s="302">
        <v>568</v>
      </c>
      <c r="C580" s="303"/>
      <c r="D580" s="303"/>
      <c r="E580" s="304"/>
      <c r="F580" s="304"/>
      <c r="G580" s="304"/>
      <c r="H580" s="304"/>
      <c r="I580" s="304"/>
      <c r="J580" s="304"/>
      <c r="K580" s="304"/>
      <c r="L580" s="304"/>
      <c r="M580" s="304"/>
      <c r="N580" s="304"/>
      <c r="O580" s="305" t="str">
        <f t="shared" si="106"/>
        <v/>
      </c>
      <c r="P580" s="306" t="str">
        <f t="shared" si="96"/>
        <v/>
      </c>
      <c r="Q580" s="307">
        <f t="shared" si="97"/>
        <v>100</v>
      </c>
      <c r="R580" s="308" t="str">
        <f t="shared" si="98"/>
        <v/>
      </c>
      <c r="S580" s="309">
        <v>100</v>
      </c>
      <c r="T580" s="310" t="str">
        <f t="shared" si="99"/>
        <v/>
      </c>
      <c r="U580" s="311">
        <v>0</v>
      </c>
      <c r="V580" s="312" t="str">
        <f t="shared" si="100"/>
        <v/>
      </c>
      <c r="W580" s="313" t="s">
        <v>125</v>
      </c>
      <c r="X580" s="314" t="str">
        <f t="shared" si="101"/>
        <v/>
      </c>
      <c r="Y580" s="313" t="s">
        <v>56</v>
      </c>
      <c r="Z580" s="314" t="str">
        <f>IF(SUM($E580:$N580)&gt;0,$X580*(VLOOKUP($Y580,'Lookup Tables'!$K$4:$L$7,2,FALSE)),"")</f>
        <v/>
      </c>
      <c r="AA580" s="309">
        <v>100</v>
      </c>
      <c r="AB580" s="314" t="str">
        <f t="shared" si="102"/>
        <v/>
      </c>
      <c r="AC580" s="309" t="s">
        <v>62</v>
      </c>
      <c r="AD580" s="314" t="str">
        <f t="shared" si="103"/>
        <v/>
      </c>
      <c r="AE580" s="309" t="s">
        <v>56</v>
      </c>
      <c r="AF580" s="314" t="str">
        <f t="shared" si="104"/>
        <v/>
      </c>
      <c r="AG580" s="315" t="str">
        <f t="shared" si="107"/>
        <v/>
      </c>
      <c r="AH580" s="316" t="s">
        <v>68</v>
      </c>
      <c r="AI580" s="317" t="str">
        <f t="shared" si="105"/>
        <v/>
      </c>
    </row>
    <row r="581" spans="1:35" ht="17.25" customHeight="1" x14ac:dyDescent="0.3">
      <c r="A581" s="24"/>
      <c r="B581" s="302">
        <v>569</v>
      </c>
      <c r="C581" s="303"/>
      <c r="D581" s="303"/>
      <c r="E581" s="304"/>
      <c r="F581" s="304"/>
      <c r="G581" s="304"/>
      <c r="H581" s="304"/>
      <c r="I581" s="304"/>
      <c r="J581" s="304"/>
      <c r="K581" s="304"/>
      <c r="L581" s="304"/>
      <c r="M581" s="304"/>
      <c r="N581" s="304"/>
      <c r="O581" s="305" t="str">
        <f t="shared" si="106"/>
        <v/>
      </c>
      <c r="P581" s="306" t="str">
        <f t="shared" si="96"/>
        <v/>
      </c>
      <c r="Q581" s="307">
        <f t="shared" si="97"/>
        <v>100</v>
      </c>
      <c r="R581" s="308" t="str">
        <f t="shared" si="98"/>
        <v/>
      </c>
      <c r="S581" s="309">
        <v>100</v>
      </c>
      <c r="T581" s="310" t="str">
        <f t="shared" si="99"/>
        <v/>
      </c>
      <c r="U581" s="311">
        <v>0</v>
      </c>
      <c r="V581" s="312" t="str">
        <f t="shared" si="100"/>
        <v/>
      </c>
      <c r="W581" s="313" t="s">
        <v>125</v>
      </c>
      <c r="X581" s="314" t="str">
        <f t="shared" si="101"/>
        <v/>
      </c>
      <c r="Y581" s="313" t="s">
        <v>56</v>
      </c>
      <c r="Z581" s="314" t="str">
        <f>IF(SUM($E581:$N581)&gt;0,$X581*(VLOOKUP($Y581,'Lookup Tables'!$K$4:$L$7,2,FALSE)),"")</f>
        <v/>
      </c>
      <c r="AA581" s="309">
        <v>100</v>
      </c>
      <c r="AB581" s="314" t="str">
        <f t="shared" si="102"/>
        <v/>
      </c>
      <c r="AC581" s="309" t="s">
        <v>62</v>
      </c>
      <c r="AD581" s="314" t="str">
        <f t="shared" si="103"/>
        <v/>
      </c>
      <c r="AE581" s="309" t="s">
        <v>56</v>
      </c>
      <c r="AF581" s="314" t="str">
        <f t="shared" si="104"/>
        <v/>
      </c>
      <c r="AG581" s="315" t="str">
        <f t="shared" si="107"/>
        <v/>
      </c>
      <c r="AH581" s="316" t="s">
        <v>68</v>
      </c>
      <c r="AI581" s="317" t="str">
        <f t="shared" si="105"/>
        <v/>
      </c>
    </row>
    <row r="582" spans="1:35" ht="17.25" customHeight="1" x14ac:dyDescent="0.3">
      <c r="A582" s="24"/>
      <c r="B582" s="302">
        <v>570</v>
      </c>
      <c r="C582" s="303"/>
      <c r="D582" s="303"/>
      <c r="E582" s="304"/>
      <c r="F582" s="304"/>
      <c r="G582" s="304"/>
      <c r="H582" s="304"/>
      <c r="I582" s="304"/>
      <c r="J582" s="304"/>
      <c r="K582" s="304"/>
      <c r="L582" s="304"/>
      <c r="M582" s="304"/>
      <c r="N582" s="304"/>
      <c r="O582" s="305" t="str">
        <f t="shared" si="106"/>
        <v/>
      </c>
      <c r="P582" s="306" t="str">
        <f t="shared" si="96"/>
        <v/>
      </c>
      <c r="Q582" s="307">
        <f t="shared" si="97"/>
        <v>100</v>
      </c>
      <c r="R582" s="308" t="str">
        <f t="shared" si="98"/>
        <v/>
      </c>
      <c r="S582" s="309">
        <v>100</v>
      </c>
      <c r="T582" s="310" t="str">
        <f t="shared" si="99"/>
        <v/>
      </c>
      <c r="U582" s="311">
        <v>0</v>
      </c>
      <c r="V582" s="312" t="str">
        <f t="shared" si="100"/>
        <v/>
      </c>
      <c r="W582" s="313" t="s">
        <v>125</v>
      </c>
      <c r="X582" s="314" t="str">
        <f t="shared" si="101"/>
        <v/>
      </c>
      <c r="Y582" s="313" t="s">
        <v>56</v>
      </c>
      <c r="Z582" s="314" t="str">
        <f>IF(SUM($E582:$N582)&gt;0,$X582*(VLOOKUP($Y582,'Lookup Tables'!$K$4:$L$7,2,FALSE)),"")</f>
        <v/>
      </c>
      <c r="AA582" s="309">
        <v>100</v>
      </c>
      <c r="AB582" s="314" t="str">
        <f t="shared" si="102"/>
        <v/>
      </c>
      <c r="AC582" s="309" t="s">
        <v>62</v>
      </c>
      <c r="AD582" s="314" t="str">
        <f t="shared" si="103"/>
        <v/>
      </c>
      <c r="AE582" s="309" t="s">
        <v>56</v>
      </c>
      <c r="AF582" s="314" t="str">
        <f t="shared" si="104"/>
        <v/>
      </c>
      <c r="AG582" s="315" t="str">
        <f t="shared" si="107"/>
        <v/>
      </c>
      <c r="AH582" s="316" t="s">
        <v>68</v>
      </c>
      <c r="AI582" s="317" t="str">
        <f t="shared" si="105"/>
        <v/>
      </c>
    </row>
    <row r="583" spans="1:35" ht="17.25" customHeight="1" x14ac:dyDescent="0.3">
      <c r="A583" s="24"/>
      <c r="B583" s="302">
        <v>571</v>
      </c>
      <c r="C583" s="303"/>
      <c r="D583" s="303"/>
      <c r="E583" s="304"/>
      <c r="F583" s="304"/>
      <c r="G583" s="304"/>
      <c r="H583" s="304"/>
      <c r="I583" s="304"/>
      <c r="J583" s="304"/>
      <c r="K583" s="304"/>
      <c r="L583" s="304"/>
      <c r="M583" s="304"/>
      <c r="N583" s="304"/>
      <c r="O583" s="305" t="str">
        <f t="shared" si="106"/>
        <v/>
      </c>
      <c r="P583" s="306" t="str">
        <f t="shared" si="96"/>
        <v/>
      </c>
      <c r="Q583" s="307">
        <f t="shared" si="97"/>
        <v>100</v>
      </c>
      <c r="R583" s="308" t="str">
        <f t="shared" si="98"/>
        <v/>
      </c>
      <c r="S583" s="309">
        <v>100</v>
      </c>
      <c r="T583" s="310" t="str">
        <f t="shared" si="99"/>
        <v/>
      </c>
      <c r="U583" s="311">
        <v>0</v>
      </c>
      <c r="V583" s="312" t="str">
        <f t="shared" si="100"/>
        <v/>
      </c>
      <c r="W583" s="313" t="s">
        <v>125</v>
      </c>
      <c r="X583" s="314" t="str">
        <f t="shared" si="101"/>
        <v/>
      </c>
      <c r="Y583" s="313" t="s">
        <v>56</v>
      </c>
      <c r="Z583" s="314" t="str">
        <f>IF(SUM($E583:$N583)&gt;0,$X583*(VLOOKUP($Y583,'Lookup Tables'!$K$4:$L$7,2,FALSE)),"")</f>
        <v/>
      </c>
      <c r="AA583" s="309">
        <v>100</v>
      </c>
      <c r="AB583" s="314" t="str">
        <f t="shared" si="102"/>
        <v/>
      </c>
      <c r="AC583" s="309" t="s">
        <v>62</v>
      </c>
      <c r="AD583" s="314" t="str">
        <f t="shared" si="103"/>
        <v/>
      </c>
      <c r="AE583" s="309" t="s">
        <v>56</v>
      </c>
      <c r="AF583" s="314" t="str">
        <f t="shared" si="104"/>
        <v/>
      </c>
      <c r="AG583" s="315" t="str">
        <f t="shared" si="107"/>
        <v/>
      </c>
      <c r="AH583" s="316" t="s">
        <v>68</v>
      </c>
      <c r="AI583" s="317" t="str">
        <f t="shared" si="105"/>
        <v/>
      </c>
    </row>
    <row r="584" spans="1:35" ht="17.25" customHeight="1" x14ac:dyDescent="0.3">
      <c r="A584" s="24"/>
      <c r="B584" s="302">
        <v>572</v>
      </c>
      <c r="C584" s="303"/>
      <c r="D584" s="303"/>
      <c r="E584" s="304"/>
      <c r="F584" s="304"/>
      <c r="G584" s="304"/>
      <c r="H584" s="304"/>
      <c r="I584" s="304"/>
      <c r="J584" s="304"/>
      <c r="K584" s="304"/>
      <c r="L584" s="304"/>
      <c r="M584" s="304"/>
      <c r="N584" s="304"/>
      <c r="O584" s="305" t="str">
        <f t="shared" si="106"/>
        <v/>
      </c>
      <c r="P584" s="306" t="str">
        <f t="shared" si="96"/>
        <v/>
      </c>
      <c r="Q584" s="307">
        <f t="shared" si="97"/>
        <v>100</v>
      </c>
      <c r="R584" s="308" t="str">
        <f t="shared" si="98"/>
        <v/>
      </c>
      <c r="S584" s="309">
        <v>100</v>
      </c>
      <c r="T584" s="310" t="str">
        <f t="shared" si="99"/>
        <v/>
      </c>
      <c r="U584" s="311">
        <v>0</v>
      </c>
      <c r="V584" s="312" t="str">
        <f t="shared" si="100"/>
        <v/>
      </c>
      <c r="W584" s="313" t="s">
        <v>125</v>
      </c>
      <c r="X584" s="314" t="str">
        <f t="shared" si="101"/>
        <v/>
      </c>
      <c r="Y584" s="313" t="s">
        <v>56</v>
      </c>
      <c r="Z584" s="314" t="str">
        <f>IF(SUM($E584:$N584)&gt;0,$X584*(VLOOKUP($Y584,'Lookup Tables'!$K$4:$L$7,2,FALSE)),"")</f>
        <v/>
      </c>
      <c r="AA584" s="309">
        <v>100</v>
      </c>
      <c r="AB584" s="314" t="str">
        <f t="shared" si="102"/>
        <v/>
      </c>
      <c r="AC584" s="309" t="s">
        <v>62</v>
      </c>
      <c r="AD584" s="314" t="str">
        <f t="shared" si="103"/>
        <v/>
      </c>
      <c r="AE584" s="309" t="s">
        <v>56</v>
      </c>
      <c r="AF584" s="314" t="str">
        <f t="shared" si="104"/>
        <v/>
      </c>
      <c r="AG584" s="315" t="str">
        <f t="shared" si="107"/>
        <v/>
      </c>
      <c r="AH584" s="316" t="s">
        <v>68</v>
      </c>
      <c r="AI584" s="317" t="str">
        <f t="shared" si="105"/>
        <v/>
      </c>
    </row>
    <row r="585" spans="1:35" ht="17.25" customHeight="1" x14ac:dyDescent="0.3">
      <c r="A585" s="24"/>
      <c r="B585" s="302">
        <v>573</v>
      </c>
      <c r="C585" s="303"/>
      <c r="D585" s="303"/>
      <c r="E585" s="304"/>
      <c r="F585" s="304"/>
      <c r="G585" s="304"/>
      <c r="H585" s="304"/>
      <c r="I585" s="304"/>
      <c r="J585" s="304"/>
      <c r="K585" s="304"/>
      <c r="L585" s="304"/>
      <c r="M585" s="304"/>
      <c r="N585" s="304"/>
      <c r="O585" s="305" t="str">
        <f t="shared" si="106"/>
        <v/>
      </c>
      <c r="P585" s="306" t="str">
        <f t="shared" si="96"/>
        <v/>
      </c>
      <c r="Q585" s="307">
        <f t="shared" si="97"/>
        <v>100</v>
      </c>
      <c r="R585" s="308" t="str">
        <f t="shared" si="98"/>
        <v/>
      </c>
      <c r="S585" s="309">
        <v>100</v>
      </c>
      <c r="T585" s="310" t="str">
        <f t="shared" si="99"/>
        <v/>
      </c>
      <c r="U585" s="311">
        <v>0</v>
      </c>
      <c r="V585" s="312" t="str">
        <f t="shared" si="100"/>
        <v/>
      </c>
      <c r="W585" s="313" t="s">
        <v>125</v>
      </c>
      <c r="X585" s="314" t="str">
        <f t="shared" si="101"/>
        <v/>
      </c>
      <c r="Y585" s="313" t="s">
        <v>56</v>
      </c>
      <c r="Z585" s="314" t="str">
        <f>IF(SUM($E585:$N585)&gt;0,$X585*(VLOOKUP($Y585,'Lookup Tables'!$K$4:$L$7,2,FALSE)),"")</f>
        <v/>
      </c>
      <c r="AA585" s="309">
        <v>100</v>
      </c>
      <c r="AB585" s="314" t="str">
        <f t="shared" si="102"/>
        <v/>
      </c>
      <c r="AC585" s="309" t="s">
        <v>62</v>
      </c>
      <c r="AD585" s="314" t="str">
        <f t="shared" si="103"/>
        <v/>
      </c>
      <c r="AE585" s="309" t="s">
        <v>56</v>
      </c>
      <c r="AF585" s="314" t="str">
        <f t="shared" si="104"/>
        <v/>
      </c>
      <c r="AG585" s="315" t="str">
        <f t="shared" si="107"/>
        <v/>
      </c>
      <c r="AH585" s="316" t="s">
        <v>68</v>
      </c>
      <c r="AI585" s="317" t="str">
        <f t="shared" si="105"/>
        <v/>
      </c>
    </row>
    <row r="586" spans="1:35" ht="17.25" customHeight="1" x14ac:dyDescent="0.3">
      <c r="A586" s="24"/>
      <c r="B586" s="302">
        <v>574</v>
      </c>
      <c r="C586" s="303"/>
      <c r="D586" s="303"/>
      <c r="E586" s="304"/>
      <c r="F586" s="304"/>
      <c r="G586" s="304"/>
      <c r="H586" s="304"/>
      <c r="I586" s="304"/>
      <c r="J586" s="304"/>
      <c r="K586" s="304"/>
      <c r="L586" s="304"/>
      <c r="M586" s="304"/>
      <c r="N586" s="304"/>
      <c r="O586" s="305" t="str">
        <f t="shared" si="106"/>
        <v/>
      </c>
      <c r="P586" s="306" t="str">
        <f t="shared" si="96"/>
        <v/>
      </c>
      <c r="Q586" s="307">
        <f t="shared" si="97"/>
        <v>100</v>
      </c>
      <c r="R586" s="308" t="str">
        <f t="shared" si="98"/>
        <v/>
      </c>
      <c r="S586" s="309">
        <v>100</v>
      </c>
      <c r="T586" s="310" t="str">
        <f t="shared" si="99"/>
        <v/>
      </c>
      <c r="U586" s="311">
        <v>0</v>
      </c>
      <c r="V586" s="312" t="str">
        <f t="shared" si="100"/>
        <v/>
      </c>
      <c r="W586" s="313" t="s">
        <v>125</v>
      </c>
      <c r="X586" s="314" t="str">
        <f t="shared" si="101"/>
        <v/>
      </c>
      <c r="Y586" s="313" t="s">
        <v>56</v>
      </c>
      <c r="Z586" s="314" t="str">
        <f>IF(SUM($E586:$N586)&gt;0,$X586*(VLOOKUP($Y586,'Lookup Tables'!$K$4:$L$7,2,FALSE)),"")</f>
        <v/>
      </c>
      <c r="AA586" s="309">
        <v>100</v>
      </c>
      <c r="AB586" s="314" t="str">
        <f t="shared" si="102"/>
        <v/>
      </c>
      <c r="AC586" s="309" t="s">
        <v>62</v>
      </c>
      <c r="AD586" s="314" t="str">
        <f t="shared" si="103"/>
        <v/>
      </c>
      <c r="AE586" s="309" t="s">
        <v>56</v>
      </c>
      <c r="AF586" s="314" t="str">
        <f t="shared" si="104"/>
        <v/>
      </c>
      <c r="AG586" s="315" t="str">
        <f t="shared" si="107"/>
        <v/>
      </c>
      <c r="AH586" s="316" t="s">
        <v>68</v>
      </c>
      <c r="AI586" s="317" t="str">
        <f t="shared" si="105"/>
        <v/>
      </c>
    </row>
    <row r="587" spans="1:35" ht="17.25" customHeight="1" x14ac:dyDescent="0.3">
      <c r="A587" s="24"/>
      <c r="B587" s="302">
        <v>575</v>
      </c>
      <c r="C587" s="303"/>
      <c r="D587" s="303"/>
      <c r="E587" s="304"/>
      <c r="F587" s="304"/>
      <c r="G587" s="304"/>
      <c r="H587" s="304"/>
      <c r="I587" s="304"/>
      <c r="J587" s="304"/>
      <c r="K587" s="304"/>
      <c r="L587" s="304"/>
      <c r="M587" s="304"/>
      <c r="N587" s="304"/>
      <c r="O587" s="305" t="str">
        <f t="shared" si="106"/>
        <v/>
      </c>
      <c r="P587" s="306" t="str">
        <f t="shared" si="96"/>
        <v/>
      </c>
      <c r="Q587" s="307">
        <f t="shared" si="97"/>
        <v>100</v>
      </c>
      <c r="R587" s="308" t="str">
        <f t="shared" si="98"/>
        <v/>
      </c>
      <c r="S587" s="309">
        <v>100</v>
      </c>
      <c r="T587" s="310" t="str">
        <f t="shared" si="99"/>
        <v/>
      </c>
      <c r="U587" s="311">
        <v>0</v>
      </c>
      <c r="V587" s="312" t="str">
        <f t="shared" si="100"/>
        <v/>
      </c>
      <c r="W587" s="313" t="s">
        <v>125</v>
      </c>
      <c r="X587" s="314" t="str">
        <f t="shared" si="101"/>
        <v/>
      </c>
      <c r="Y587" s="313" t="s">
        <v>56</v>
      </c>
      <c r="Z587" s="314" t="str">
        <f>IF(SUM($E587:$N587)&gt;0,$X587*(VLOOKUP($Y587,'Lookup Tables'!$K$4:$L$7,2,FALSE)),"")</f>
        <v/>
      </c>
      <c r="AA587" s="309">
        <v>100</v>
      </c>
      <c r="AB587" s="314" t="str">
        <f t="shared" si="102"/>
        <v/>
      </c>
      <c r="AC587" s="309" t="s">
        <v>62</v>
      </c>
      <c r="AD587" s="314" t="str">
        <f t="shared" si="103"/>
        <v/>
      </c>
      <c r="AE587" s="309" t="s">
        <v>56</v>
      </c>
      <c r="AF587" s="314" t="str">
        <f t="shared" si="104"/>
        <v/>
      </c>
      <c r="AG587" s="315" t="str">
        <f t="shared" si="107"/>
        <v/>
      </c>
      <c r="AH587" s="316" t="s">
        <v>68</v>
      </c>
      <c r="AI587" s="317" t="str">
        <f t="shared" si="105"/>
        <v/>
      </c>
    </row>
    <row r="588" spans="1:35" ht="17.25" customHeight="1" x14ac:dyDescent="0.3">
      <c r="A588" s="24"/>
      <c r="B588" s="302">
        <v>576</v>
      </c>
      <c r="C588" s="303"/>
      <c r="D588" s="303"/>
      <c r="E588" s="304"/>
      <c r="F588" s="304"/>
      <c r="G588" s="304"/>
      <c r="H588" s="304"/>
      <c r="I588" s="304"/>
      <c r="J588" s="304"/>
      <c r="K588" s="304"/>
      <c r="L588" s="304"/>
      <c r="M588" s="304"/>
      <c r="N588" s="304"/>
      <c r="O588" s="305" t="str">
        <f t="shared" si="106"/>
        <v/>
      </c>
      <c r="P588" s="306" t="str">
        <f t="shared" si="96"/>
        <v/>
      </c>
      <c r="Q588" s="307">
        <f t="shared" si="97"/>
        <v>100</v>
      </c>
      <c r="R588" s="308" t="str">
        <f t="shared" si="98"/>
        <v/>
      </c>
      <c r="S588" s="309">
        <v>100</v>
      </c>
      <c r="T588" s="310" t="str">
        <f t="shared" si="99"/>
        <v/>
      </c>
      <c r="U588" s="311">
        <v>0</v>
      </c>
      <c r="V588" s="312" t="str">
        <f t="shared" si="100"/>
        <v/>
      </c>
      <c r="W588" s="313" t="s">
        <v>125</v>
      </c>
      <c r="X588" s="314" t="str">
        <f t="shared" si="101"/>
        <v/>
      </c>
      <c r="Y588" s="313" t="s">
        <v>56</v>
      </c>
      <c r="Z588" s="314" t="str">
        <f>IF(SUM($E588:$N588)&gt;0,$X588*(VLOOKUP($Y588,'Lookup Tables'!$K$4:$L$7,2,FALSE)),"")</f>
        <v/>
      </c>
      <c r="AA588" s="309">
        <v>100</v>
      </c>
      <c r="AB588" s="314" t="str">
        <f t="shared" si="102"/>
        <v/>
      </c>
      <c r="AC588" s="309" t="s">
        <v>62</v>
      </c>
      <c r="AD588" s="314" t="str">
        <f t="shared" si="103"/>
        <v/>
      </c>
      <c r="AE588" s="309" t="s">
        <v>56</v>
      </c>
      <c r="AF588" s="314" t="str">
        <f t="shared" si="104"/>
        <v/>
      </c>
      <c r="AG588" s="315" t="str">
        <f t="shared" si="107"/>
        <v/>
      </c>
      <c r="AH588" s="316" t="s">
        <v>68</v>
      </c>
      <c r="AI588" s="317" t="str">
        <f t="shared" si="105"/>
        <v/>
      </c>
    </row>
    <row r="589" spans="1:35" ht="17.25" customHeight="1" x14ac:dyDescent="0.3">
      <c r="A589" s="24"/>
      <c r="B589" s="302">
        <v>577</v>
      </c>
      <c r="C589" s="303"/>
      <c r="D589" s="303"/>
      <c r="E589" s="304"/>
      <c r="F589" s="304"/>
      <c r="G589" s="304"/>
      <c r="H589" s="304"/>
      <c r="I589" s="304"/>
      <c r="J589" s="304"/>
      <c r="K589" s="304"/>
      <c r="L589" s="304"/>
      <c r="M589" s="304"/>
      <c r="N589" s="304"/>
      <c r="O589" s="305" t="str">
        <f t="shared" si="106"/>
        <v/>
      </c>
      <c r="P589" s="306" t="str">
        <f t="shared" ref="P589:P652" si="108">IF(SUM($E589:$N589)&gt;0,($O589/2)^2*PI()*$T$6,"")</f>
        <v/>
      </c>
      <c r="Q589" s="307">
        <f t="shared" ref="Q589:Q652" si="109">$T$4</f>
        <v>100</v>
      </c>
      <c r="R589" s="308" t="str">
        <f t="shared" ref="R589:R652" si="110">IF(SUM($E589:$N589)&gt;0,$P589*($T$4/100),"")</f>
        <v/>
      </c>
      <c r="S589" s="309">
        <v>100</v>
      </c>
      <c r="T589" s="310" t="str">
        <f t="shared" ref="T589:T652" si="111">IF(SUM($E589:$N589)&gt;0,$R589*($S589/100),"")</f>
        <v/>
      </c>
      <c r="U589" s="311">
        <v>0</v>
      </c>
      <c r="V589" s="312" t="str">
        <f t="shared" ref="V589:V652" si="112">IF(SUM($E589:$N589)&gt;0,$T589*(1+($U589/100)),"")</f>
        <v/>
      </c>
      <c r="W589" s="313" t="s">
        <v>125</v>
      </c>
      <c r="X589" s="314" t="str">
        <f t="shared" ref="X589:X652" si="113">IF(SUM($E589:$N589)&gt;0,$V589*INDEX(Primary_structure_factor,MATCH(W589,Primary_structure_input,0))*0.4,"")</f>
        <v/>
      </c>
      <c r="Y589" s="313" t="s">
        <v>56</v>
      </c>
      <c r="Z589" s="314" t="str">
        <f>IF(SUM($E589:$N589)&gt;0,$X589*(VLOOKUP($Y589,'Lookup Tables'!$K$4:$L$7,2,FALSE)),"")</f>
        <v/>
      </c>
      <c r="AA589" s="309">
        <v>100</v>
      </c>
      <c r="AB589" s="314" t="str">
        <f t="shared" ref="AB589:AB652" si="114">IF(SUM($E589:$N589)&gt;0,$V589*(($AA589/100)*0.6),"")</f>
        <v/>
      </c>
      <c r="AC589" s="309" t="s">
        <v>62</v>
      </c>
      <c r="AD589" s="314" t="str">
        <f t="shared" ref="AD589:AD652" si="115">IF(SUM($E589:$N589)&gt;0,$AB589*(INDEX(Canopy_completeness_factor,MATCH(AC589,Canopy_completeness_input,0))),"")</f>
        <v/>
      </c>
      <c r="AE589" s="309" t="s">
        <v>56</v>
      </c>
      <c r="AF589" s="314" t="str">
        <f t="shared" ref="AF589:AF652" si="116">IF(SUM($E589:$N589)&gt;0,$AD589*(INDEX(Crown_quality_factor,MATCH($AE589,Crown_quality_input,0))),"")</f>
        <v/>
      </c>
      <c r="AG589" s="315" t="str">
        <f t="shared" si="107"/>
        <v/>
      </c>
      <c r="AH589" s="316" t="s">
        <v>68</v>
      </c>
      <c r="AI589" s="317" t="str">
        <f t="shared" ref="AI589:AI652" si="117">IF(ISBLANK($AH589),"",IF(SUM($E589:$N589)&gt;0,$AG589*INDEX(Life_expectancy_factor,MATCH($AH589,Life_expectancy_input,0)),""))</f>
        <v/>
      </c>
    </row>
    <row r="590" spans="1:35" ht="17.25" customHeight="1" x14ac:dyDescent="0.3">
      <c r="A590" s="24"/>
      <c r="B590" s="302">
        <v>578</v>
      </c>
      <c r="C590" s="303"/>
      <c r="D590" s="303"/>
      <c r="E590" s="304"/>
      <c r="F590" s="304"/>
      <c r="G590" s="304"/>
      <c r="H590" s="304"/>
      <c r="I590" s="304"/>
      <c r="J590" s="304"/>
      <c r="K590" s="304"/>
      <c r="L590" s="304"/>
      <c r="M590" s="304"/>
      <c r="N590" s="304"/>
      <c r="O590" s="305" t="str">
        <f t="shared" ref="O590:O653" si="118">IF(SUM($E590:$N590)&gt;0,SQRT($E590^2+$F590^2+$G590^2+$H590^2+$I590^2+$J590^2+$K590^2+$L590^2+$M590^2+$N590^2),"")</f>
        <v/>
      </c>
      <c r="P590" s="306" t="str">
        <f t="shared" si="108"/>
        <v/>
      </c>
      <c r="Q590" s="307">
        <f t="shared" si="109"/>
        <v>100</v>
      </c>
      <c r="R590" s="308" t="str">
        <f t="shared" si="110"/>
        <v/>
      </c>
      <c r="S590" s="309">
        <v>100</v>
      </c>
      <c r="T590" s="310" t="str">
        <f t="shared" si="111"/>
        <v/>
      </c>
      <c r="U590" s="311">
        <v>0</v>
      </c>
      <c r="V590" s="312" t="str">
        <f t="shared" si="112"/>
        <v/>
      </c>
      <c r="W590" s="313" t="s">
        <v>125</v>
      </c>
      <c r="X590" s="314" t="str">
        <f t="shared" si="113"/>
        <v/>
      </c>
      <c r="Y590" s="313" t="s">
        <v>56</v>
      </c>
      <c r="Z590" s="314" t="str">
        <f>IF(SUM($E590:$N590)&gt;0,$X590*(VLOOKUP($Y590,'Lookup Tables'!$K$4:$L$7,2,FALSE)),"")</f>
        <v/>
      </c>
      <c r="AA590" s="309">
        <v>100</v>
      </c>
      <c r="AB590" s="314" t="str">
        <f t="shared" si="114"/>
        <v/>
      </c>
      <c r="AC590" s="309" t="s">
        <v>62</v>
      </c>
      <c r="AD590" s="314" t="str">
        <f t="shared" si="115"/>
        <v/>
      </c>
      <c r="AE590" s="309" t="s">
        <v>56</v>
      </c>
      <c r="AF590" s="314" t="str">
        <f t="shared" si="116"/>
        <v/>
      </c>
      <c r="AG590" s="315" t="str">
        <f t="shared" si="107"/>
        <v/>
      </c>
      <c r="AH590" s="316" t="s">
        <v>68</v>
      </c>
      <c r="AI590" s="317" t="str">
        <f t="shared" si="117"/>
        <v/>
      </c>
    </row>
    <row r="591" spans="1:35" ht="17.25" customHeight="1" x14ac:dyDescent="0.3">
      <c r="A591" s="24"/>
      <c r="B591" s="302">
        <v>579</v>
      </c>
      <c r="C591" s="303"/>
      <c r="D591" s="303"/>
      <c r="E591" s="304"/>
      <c r="F591" s="304"/>
      <c r="G591" s="304"/>
      <c r="H591" s="304"/>
      <c r="I591" s="304"/>
      <c r="J591" s="304"/>
      <c r="K591" s="304"/>
      <c r="L591" s="304"/>
      <c r="M591" s="304"/>
      <c r="N591" s="304"/>
      <c r="O591" s="305" t="str">
        <f t="shared" si="118"/>
        <v/>
      </c>
      <c r="P591" s="306" t="str">
        <f t="shared" si="108"/>
        <v/>
      </c>
      <c r="Q591" s="307">
        <f t="shared" si="109"/>
        <v>100</v>
      </c>
      <c r="R591" s="308" t="str">
        <f t="shared" si="110"/>
        <v/>
      </c>
      <c r="S591" s="309">
        <v>100</v>
      </c>
      <c r="T591" s="310" t="str">
        <f t="shared" si="111"/>
        <v/>
      </c>
      <c r="U591" s="311">
        <v>0</v>
      </c>
      <c r="V591" s="312" t="str">
        <f t="shared" si="112"/>
        <v/>
      </c>
      <c r="W591" s="313" t="s">
        <v>125</v>
      </c>
      <c r="X591" s="314" t="str">
        <f t="shared" si="113"/>
        <v/>
      </c>
      <c r="Y591" s="313" t="s">
        <v>56</v>
      </c>
      <c r="Z591" s="314" t="str">
        <f>IF(SUM($E591:$N591)&gt;0,$X591*(VLOOKUP($Y591,'Lookup Tables'!$K$4:$L$7,2,FALSE)),"")</f>
        <v/>
      </c>
      <c r="AA591" s="309">
        <v>100</v>
      </c>
      <c r="AB591" s="314" t="str">
        <f t="shared" si="114"/>
        <v/>
      </c>
      <c r="AC591" s="309" t="s">
        <v>62</v>
      </c>
      <c r="AD591" s="314" t="str">
        <f t="shared" si="115"/>
        <v/>
      </c>
      <c r="AE591" s="309" t="s">
        <v>56</v>
      </c>
      <c r="AF591" s="314" t="str">
        <f t="shared" si="116"/>
        <v/>
      </c>
      <c r="AG591" s="315" t="str">
        <f t="shared" ref="AG591:AG654" si="119">IF(SUM($E591:$N591)&gt;0,SUM($Z591,$AF591),"")</f>
        <v/>
      </c>
      <c r="AH591" s="316" t="s">
        <v>68</v>
      </c>
      <c r="AI591" s="317" t="str">
        <f t="shared" si="117"/>
        <v/>
      </c>
    </row>
    <row r="592" spans="1:35" ht="17.25" customHeight="1" x14ac:dyDescent="0.3">
      <c r="A592" s="24"/>
      <c r="B592" s="302">
        <v>580</v>
      </c>
      <c r="C592" s="303"/>
      <c r="D592" s="303"/>
      <c r="E592" s="304"/>
      <c r="F592" s="304"/>
      <c r="G592" s="304"/>
      <c r="H592" s="304"/>
      <c r="I592" s="304"/>
      <c r="J592" s="304"/>
      <c r="K592" s="304"/>
      <c r="L592" s="304"/>
      <c r="M592" s="304"/>
      <c r="N592" s="304"/>
      <c r="O592" s="305" t="str">
        <f t="shared" si="118"/>
        <v/>
      </c>
      <c r="P592" s="306" t="str">
        <f t="shared" si="108"/>
        <v/>
      </c>
      <c r="Q592" s="307">
        <f t="shared" si="109"/>
        <v>100</v>
      </c>
      <c r="R592" s="308" t="str">
        <f t="shared" si="110"/>
        <v/>
      </c>
      <c r="S592" s="309">
        <v>100</v>
      </c>
      <c r="T592" s="310" t="str">
        <f t="shared" si="111"/>
        <v/>
      </c>
      <c r="U592" s="311">
        <v>0</v>
      </c>
      <c r="V592" s="312" t="str">
        <f t="shared" si="112"/>
        <v/>
      </c>
      <c r="W592" s="313" t="s">
        <v>125</v>
      </c>
      <c r="X592" s="314" t="str">
        <f t="shared" si="113"/>
        <v/>
      </c>
      <c r="Y592" s="313" t="s">
        <v>56</v>
      </c>
      <c r="Z592" s="314" t="str">
        <f>IF(SUM($E592:$N592)&gt;0,$X592*(VLOOKUP($Y592,'Lookup Tables'!$K$4:$L$7,2,FALSE)),"")</f>
        <v/>
      </c>
      <c r="AA592" s="309">
        <v>100</v>
      </c>
      <c r="AB592" s="314" t="str">
        <f t="shared" si="114"/>
        <v/>
      </c>
      <c r="AC592" s="309" t="s">
        <v>62</v>
      </c>
      <c r="AD592" s="314" t="str">
        <f t="shared" si="115"/>
        <v/>
      </c>
      <c r="AE592" s="309" t="s">
        <v>56</v>
      </c>
      <c r="AF592" s="314" t="str">
        <f t="shared" si="116"/>
        <v/>
      </c>
      <c r="AG592" s="315" t="str">
        <f t="shared" si="119"/>
        <v/>
      </c>
      <c r="AH592" s="316" t="s">
        <v>68</v>
      </c>
      <c r="AI592" s="317" t="str">
        <f t="shared" si="117"/>
        <v/>
      </c>
    </row>
    <row r="593" spans="1:35" ht="17.25" customHeight="1" x14ac:dyDescent="0.3">
      <c r="A593" s="24"/>
      <c r="B593" s="302">
        <v>581</v>
      </c>
      <c r="C593" s="303"/>
      <c r="D593" s="303"/>
      <c r="E593" s="304"/>
      <c r="F593" s="304"/>
      <c r="G593" s="304"/>
      <c r="H593" s="304"/>
      <c r="I593" s="304"/>
      <c r="J593" s="304"/>
      <c r="K593" s="304"/>
      <c r="L593" s="304"/>
      <c r="M593" s="304"/>
      <c r="N593" s="304"/>
      <c r="O593" s="305" t="str">
        <f t="shared" si="118"/>
        <v/>
      </c>
      <c r="P593" s="306" t="str">
        <f t="shared" si="108"/>
        <v/>
      </c>
      <c r="Q593" s="307">
        <f t="shared" si="109"/>
        <v>100</v>
      </c>
      <c r="R593" s="308" t="str">
        <f t="shared" si="110"/>
        <v/>
      </c>
      <c r="S593" s="309">
        <v>100</v>
      </c>
      <c r="T593" s="310" t="str">
        <f t="shared" si="111"/>
        <v/>
      </c>
      <c r="U593" s="311">
        <v>0</v>
      </c>
      <c r="V593" s="312" t="str">
        <f t="shared" si="112"/>
        <v/>
      </c>
      <c r="W593" s="313" t="s">
        <v>125</v>
      </c>
      <c r="X593" s="314" t="str">
        <f t="shared" si="113"/>
        <v/>
      </c>
      <c r="Y593" s="313" t="s">
        <v>56</v>
      </c>
      <c r="Z593" s="314" t="str">
        <f>IF(SUM($E593:$N593)&gt;0,$X593*(VLOOKUP($Y593,'Lookup Tables'!$K$4:$L$7,2,FALSE)),"")</f>
        <v/>
      </c>
      <c r="AA593" s="309">
        <v>100</v>
      </c>
      <c r="AB593" s="314" t="str">
        <f t="shared" si="114"/>
        <v/>
      </c>
      <c r="AC593" s="309" t="s">
        <v>62</v>
      </c>
      <c r="AD593" s="314" t="str">
        <f t="shared" si="115"/>
        <v/>
      </c>
      <c r="AE593" s="309" t="s">
        <v>56</v>
      </c>
      <c r="AF593" s="314" t="str">
        <f t="shared" si="116"/>
        <v/>
      </c>
      <c r="AG593" s="315" t="str">
        <f t="shared" si="119"/>
        <v/>
      </c>
      <c r="AH593" s="316" t="s">
        <v>68</v>
      </c>
      <c r="AI593" s="317" t="str">
        <f t="shared" si="117"/>
        <v/>
      </c>
    </row>
    <row r="594" spans="1:35" ht="17.25" customHeight="1" x14ac:dyDescent="0.3">
      <c r="A594" s="24"/>
      <c r="B594" s="302">
        <v>582</v>
      </c>
      <c r="C594" s="303"/>
      <c r="D594" s="303"/>
      <c r="E594" s="304"/>
      <c r="F594" s="304"/>
      <c r="G594" s="304"/>
      <c r="H594" s="304"/>
      <c r="I594" s="304"/>
      <c r="J594" s="304"/>
      <c r="K594" s="304"/>
      <c r="L594" s="304"/>
      <c r="M594" s="304"/>
      <c r="N594" s="304"/>
      <c r="O594" s="305" t="str">
        <f t="shared" si="118"/>
        <v/>
      </c>
      <c r="P594" s="306" t="str">
        <f t="shared" si="108"/>
        <v/>
      </c>
      <c r="Q594" s="307">
        <f t="shared" si="109"/>
        <v>100</v>
      </c>
      <c r="R594" s="308" t="str">
        <f t="shared" si="110"/>
        <v/>
      </c>
      <c r="S594" s="309">
        <v>100</v>
      </c>
      <c r="T594" s="310" t="str">
        <f t="shared" si="111"/>
        <v/>
      </c>
      <c r="U594" s="311">
        <v>0</v>
      </c>
      <c r="V594" s="312" t="str">
        <f t="shared" si="112"/>
        <v/>
      </c>
      <c r="W594" s="313" t="s">
        <v>125</v>
      </c>
      <c r="X594" s="314" t="str">
        <f t="shared" si="113"/>
        <v/>
      </c>
      <c r="Y594" s="313" t="s">
        <v>56</v>
      </c>
      <c r="Z594" s="314" t="str">
        <f>IF(SUM($E594:$N594)&gt;0,$X594*(VLOOKUP($Y594,'Lookup Tables'!$K$4:$L$7,2,FALSE)),"")</f>
        <v/>
      </c>
      <c r="AA594" s="309">
        <v>100</v>
      </c>
      <c r="AB594" s="314" t="str">
        <f t="shared" si="114"/>
        <v/>
      </c>
      <c r="AC594" s="309" t="s">
        <v>62</v>
      </c>
      <c r="AD594" s="314" t="str">
        <f t="shared" si="115"/>
        <v/>
      </c>
      <c r="AE594" s="309" t="s">
        <v>56</v>
      </c>
      <c r="AF594" s="314" t="str">
        <f t="shared" si="116"/>
        <v/>
      </c>
      <c r="AG594" s="315" t="str">
        <f t="shared" si="119"/>
        <v/>
      </c>
      <c r="AH594" s="316" t="s">
        <v>68</v>
      </c>
      <c r="AI594" s="317" t="str">
        <f t="shared" si="117"/>
        <v/>
      </c>
    </row>
    <row r="595" spans="1:35" ht="17.25" customHeight="1" x14ac:dyDescent="0.3">
      <c r="A595" s="24"/>
      <c r="B595" s="302">
        <v>583</v>
      </c>
      <c r="C595" s="303"/>
      <c r="D595" s="303"/>
      <c r="E595" s="304"/>
      <c r="F595" s="304"/>
      <c r="G595" s="304"/>
      <c r="H595" s="304"/>
      <c r="I595" s="304"/>
      <c r="J595" s="304"/>
      <c r="K595" s="304"/>
      <c r="L595" s="304"/>
      <c r="M595" s="304"/>
      <c r="N595" s="304"/>
      <c r="O595" s="305" t="str">
        <f t="shared" si="118"/>
        <v/>
      </c>
      <c r="P595" s="306" t="str">
        <f t="shared" si="108"/>
        <v/>
      </c>
      <c r="Q595" s="307">
        <f t="shared" si="109"/>
        <v>100</v>
      </c>
      <c r="R595" s="308" t="str">
        <f t="shared" si="110"/>
        <v/>
      </c>
      <c r="S595" s="309">
        <v>100</v>
      </c>
      <c r="T595" s="310" t="str">
        <f t="shared" si="111"/>
        <v/>
      </c>
      <c r="U595" s="311">
        <v>0</v>
      </c>
      <c r="V595" s="312" t="str">
        <f t="shared" si="112"/>
        <v/>
      </c>
      <c r="W595" s="313" t="s">
        <v>125</v>
      </c>
      <c r="X595" s="314" t="str">
        <f t="shared" si="113"/>
        <v/>
      </c>
      <c r="Y595" s="313" t="s">
        <v>56</v>
      </c>
      <c r="Z595" s="314" t="str">
        <f>IF(SUM($E595:$N595)&gt;0,$X595*(VLOOKUP($Y595,'Lookup Tables'!$K$4:$L$7,2,FALSE)),"")</f>
        <v/>
      </c>
      <c r="AA595" s="309">
        <v>100</v>
      </c>
      <c r="AB595" s="314" t="str">
        <f t="shared" si="114"/>
        <v/>
      </c>
      <c r="AC595" s="309" t="s">
        <v>62</v>
      </c>
      <c r="AD595" s="314" t="str">
        <f t="shared" si="115"/>
        <v/>
      </c>
      <c r="AE595" s="309" t="s">
        <v>56</v>
      </c>
      <c r="AF595" s="314" t="str">
        <f t="shared" si="116"/>
        <v/>
      </c>
      <c r="AG595" s="315" t="str">
        <f t="shared" si="119"/>
        <v/>
      </c>
      <c r="AH595" s="316" t="s">
        <v>68</v>
      </c>
      <c r="AI595" s="317" t="str">
        <f t="shared" si="117"/>
        <v/>
      </c>
    </row>
    <row r="596" spans="1:35" ht="17.25" customHeight="1" x14ac:dyDescent="0.3">
      <c r="A596" s="24"/>
      <c r="B596" s="302">
        <v>584</v>
      </c>
      <c r="C596" s="303"/>
      <c r="D596" s="303"/>
      <c r="E596" s="304"/>
      <c r="F596" s="304"/>
      <c r="G596" s="304"/>
      <c r="H596" s="304"/>
      <c r="I596" s="304"/>
      <c r="J596" s="304"/>
      <c r="K596" s="304"/>
      <c r="L596" s="304"/>
      <c r="M596" s="304"/>
      <c r="N596" s="304"/>
      <c r="O596" s="305" t="str">
        <f t="shared" si="118"/>
        <v/>
      </c>
      <c r="P596" s="306" t="str">
        <f t="shared" si="108"/>
        <v/>
      </c>
      <c r="Q596" s="307">
        <f t="shared" si="109"/>
        <v>100</v>
      </c>
      <c r="R596" s="308" t="str">
        <f t="shared" si="110"/>
        <v/>
      </c>
      <c r="S596" s="309">
        <v>100</v>
      </c>
      <c r="T596" s="310" t="str">
        <f t="shared" si="111"/>
        <v/>
      </c>
      <c r="U596" s="311">
        <v>0</v>
      </c>
      <c r="V596" s="312" t="str">
        <f t="shared" si="112"/>
        <v/>
      </c>
      <c r="W596" s="313" t="s">
        <v>125</v>
      </c>
      <c r="X596" s="314" t="str">
        <f t="shared" si="113"/>
        <v/>
      </c>
      <c r="Y596" s="313" t="s">
        <v>56</v>
      </c>
      <c r="Z596" s="314" t="str">
        <f>IF(SUM($E596:$N596)&gt;0,$X596*(VLOOKUP($Y596,'Lookup Tables'!$K$4:$L$7,2,FALSE)),"")</f>
        <v/>
      </c>
      <c r="AA596" s="309">
        <v>100</v>
      </c>
      <c r="AB596" s="314" t="str">
        <f t="shared" si="114"/>
        <v/>
      </c>
      <c r="AC596" s="309" t="s">
        <v>62</v>
      </c>
      <c r="AD596" s="314" t="str">
        <f t="shared" si="115"/>
        <v/>
      </c>
      <c r="AE596" s="309" t="s">
        <v>56</v>
      </c>
      <c r="AF596" s="314" t="str">
        <f t="shared" si="116"/>
        <v/>
      </c>
      <c r="AG596" s="315" t="str">
        <f t="shared" si="119"/>
        <v/>
      </c>
      <c r="AH596" s="316" t="s">
        <v>68</v>
      </c>
      <c r="AI596" s="317" t="str">
        <f t="shared" si="117"/>
        <v/>
      </c>
    </row>
    <row r="597" spans="1:35" ht="17.25" customHeight="1" x14ac:dyDescent="0.3">
      <c r="A597" s="24"/>
      <c r="B597" s="302">
        <v>585</v>
      </c>
      <c r="C597" s="303"/>
      <c r="D597" s="303"/>
      <c r="E597" s="304"/>
      <c r="F597" s="304"/>
      <c r="G597" s="304"/>
      <c r="H597" s="304"/>
      <c r="I597" s="304"/>
      <c r="J597" s="304"/>
      <c r="K597" s="304"/>
      <c r="L597" s="304"/>
      <c r="M597" s="304"/>
      <c r="N597" s="304"/>
      <c r="O597" s="305" t="str">
        <f t="shared" si="118"/>
        <v/>
      </c>
      <c r="P597" s="306" t="str">
        <f t="shared" si="108"/>
        <v/>
      </c>
      <c r="Q597" s="307">
        <f t="shared" si="109"/>
        <v>100</v>
      </c>
      <c r="R597" s="308" t="str">
        <f t="shared" si="110"/>
        <v/>
      </c>
      <c r="S597" s="309">
        <v>100</v>
      </c>
      <c r="T597" s="310" t="str">
        <f t="shared" si="111"/>
        <v/>
      </c>
      <c r="U597" s="311">
        <v>0</v>
      </c>
      <c r="V597" s="312" t="str">
        <f t="shared" si="112"/>
        <v/>
      </c>
      <c r="W597" s="313" t="s">
        <v>125</v>
      </c>
      <c r="X597" s="314" t="str">
        <f t="shared" si="113"/>
        <v/>
      </c>
      <c r="Y597" s="313" t="s">
        <v>56</v>
      </c>
      <c r="Z597" s="314" t="str">
        <f>IF(SUM($E597:$N597)&gt;0,$X597*(VLOOKUP($Y597,'Lookup Tables'!$K$4:$L$7,2,FALSE)),"")</f>
        <v/>
      </c>
      <c r="AA597" s="309">
        <v>100</v>
      </c>
      <c r="AB597" s="314" t="str">
        <f t="shared" si="114"/>
        <v/>
      </c>
      <c r="AC597" s="309" t="s">
        <v>62</v>
      </c>
      <c r="AD597" s="314" t="str">
        <f t="shared" si="115"/>
        <v/>
      </c>
      <c r="AE597" s="309" t="s">
        <v>56</v>
      </c>
      <c r="AF597" s="314" t="str">
        <f t="shared" si="116"/>
        <v/>
      </c>
      <c r="AG597" s="315" t="str">
        <f t="shared" si="119"/>
        <v/>
      </c>
      <c r="AH597" s="316" t="s">
        <v>68</v>
      </c>
      <c r="AI597" s="317" t="str">
        <f t="shared" si="117"/>
        <v/>
      </c>
    </row>
    <row r="598" spans="1:35" ht="17.25" customHeight="1" x14ac:dyDescent="0.3">
      <c r="A598" s="24"/>
      <c r="B598" s="302">
        <v>586</v>
      </c>
      <c r="C598" s="303"/>
      <c r="D598" s="303"/>
      <c r="E598" s="304"/>
      <c r="F598" s="304"/>
      <c r="G598" s="304"/>
      <c r="H598" s="304"/>
      <c r="I598" s="304"/>
      <c r="J598" s="304"/>
      <c r="K598" s="304"/>
      <c r="L598" s="304"/>
      <c r="M598" s="304"/>
      <c r="N598" s="304"/>
      <c r="O598" s="305" t="str">
        <f t="shared" si="118"/>
        <v/>
      </c>
      <c r="P598" s="306" t="str">
        <f t="shared" si="108"/>
        <v/>
      </c>
      <c r="Q598" s="307">
        <f t="shared" si="109"/>
        <v>100</v>
      </c>
      <c r="R598" s="308" t="str">
        <f t="shared" si="110"/>
        <v/>
      </c>
      <c r="S598" s="309">
        <v>100</v>
      </c>
      <c r="T598" s="310" t="str">
        <f t="shared" si="111"/>
        <v/>
      </c>
      <c r="U598" s="311">
        <v>0</v>
      </c>
      <c r="V598" s="312" t="str">
        <f t="shared" si="112"/>
        <v/>
      </c>
      <c r="W598" s="313" t="s">
        <v>125</v>
      </c>
      <c r="X598" s="314" t="str">
        <f t="shared" si="113"/>
        <v/>
      </c>
      <c r="Y598" s="313" t="s">
        <v>56</v>
      </c>
      <c r="Z598" s="314" t="str">
        <f>IF(SUM($E598:$N598)&gt;0,$X598*(VLOOKUP($Y598,'Lookup Tables'!$K$4:$L$7,2,FALSE)),"")</f>
        <v/>
      </c>
      <c r="AA598" s="309">
        <v>100</v>
      </c>
      <c r="AB598" s="314" t="str">
        <f t="shared" si="114"/>
        <v/>
      </c>
      <c r="AC598" s="309" t="s">
        <v>62</v>
      </c>
      <c r="AD598" s="314" t="str">
        <f t="shared" si="115"/>
        <v/>
      </c>
      <c r="AE598" s="309" t="s">
        <v>56</v>
      </c>
      <c r="AF598" s="314" t="str">
        <f t="shared" si="116"/>
        <v/>
      </c>
      <c r="AG598" s="315" t="str">
        <f t="shared" si="119"/>
        <v/>
      </c>
      <c r="AH598" s="316" t="s">
        <v>68</v>
      </c>
      <c r="AI598" s="317" t="str">
        <f t="shared" si="117"/>
        <v/>
      </c>
    </row>
    <row r="599" spans="1:35" ht="17.25" customHeight="1" x14ac:dyDescent="0.3">
      <c r="A599" s="24"/>
      <c r="B599" s="302">
        <v>587</v>
      </c>
      <c r="C599" s="303"/>
      <c r="D599" s="303"/>
      <c r="E599" s="304"/>
      <c r="F599" s="304"/>
      <c r="G599" s="304"/>
      <c r="H599" s="304"/>
      <c r="I599" s="304"/>
      <c r="J599" s="304"/>
      <c r="K599" s="304"/>
      <c r="L599" s="304"/>
      <c r="M599" s="304"/>
      <c r="N599" s="304"/>
      <c r="O599" s="305" t="str">
        <f t="shared" si="118"/>
        <v/>
      </c>
      <c r="P599" s="306" t="str">
        <f t="shared" si="108"/>
        <v/>
      </c>
      <c r="Q599" s="307">
        <f t="shared" si="109"/>
        <v>100</v>
      </c>
      <c r="R599" s="308" t="str">
        <f t="shared" si="110"/>
        <v/>
      </c>
      <c r="S599" s="309">
        <v>100</v>
      </c>
      <c r="T599" s="310" t="str">
        <f t="shared" si="111"/>
        <v/>
      </c>
      <c r="U599" s="311">
        <v>0</v>
      </c>
      <c r="V599" s="312" t="str">
        <f t="shared" si="112"/>
        <v/>
      </c>
      <c r="W599" s="313" t="s">
        <v>125</v>
      </c>
      <c r="X599" s="314" t="str">
        <f t="shared" si="113"/>
        <v/>
      </c>
      <c r="Y599" s="313" t="s">
        <v>56</v>
      </c>
      <c r="Z599" s="314" t="str">
        <f>IF(SUM($E599:$N599)&gt;0,$X599*(VLOOKUP($Y599,'Lookup Tables'!$K$4:$L$7,2,FALSE)),"")</f>
        <v/>
      </c>
      <c r="AA599" s="309">
        <v>100</v>
      </c>
      <c r="AB599" s="314" t="str">
        <f t="shared" si="114"/>
        <v/>
      </c>
      <c r="AC599" s="309" t="s">
        <v>62</v>
      </c>
      <c r="AD599" s="314" t="str">
        <f t="shared" si="115"/>
        <v/>
      </c>
      <c r="AE599" s="309" t="s">
        <v>56</v>
      </c>
      <c r="AF599" s="314" t="str">
        <f t="shared" si="116"/>
        <v/>
      </c>
      <c r="AG599" s="315" t="str">
        <f t="shared" si="119"/>
        <v/>
      </c>
      <c r="AH599" s="316" t="s">
        <v>68</v>
      </c>
      <c r="AI599" s="317" t="str">
        <f t="shared" si="117"/>
        <v/>
      </c>
    </row>
    <row r="600" spans="1:35" ht="17.25" customHeight="1" x14ac:dyDescent="0.3">
      <c r="A600" s="24"/>
      <c r="B600" s="302">
        <v>588</v>
      </c>
      <c r="C600" s="303"/>
      <c r="D600" s="303"/>
      <c r="E600" s="304"/>
      <c r="F600" s="304"/>
      <c r="G600" s="304"/>
      <c r="H600" s="304"/>
      <c r="I600" s="304"/>
      <c r="J600" s="304"/>
      <c r="K600" s="304"/>
      <c r="L600" s="304"/>
      <c r="M600" s="304"/>
      <c r="N600" s="304"/>
      <c r="O600" s="305" t="str">
        <f t="shared" si="118"/>
        <v/>
      </c>
      <c r="P600" s="306" t="str">
        <f t="shared" si="108"/>
        <v/>
      </c>
      <c r="Q600" s="307">
        <f t="shared" si="109"/>
        <v>100</v>
      </c>
      <c r="R600" s="308" t="str">
        <f t="shared" si="110"/>
        <v/>
      </c>
      <c r="S600" s="309">
        <v>100</v>
      </c>
      <c r="T600" s="310" t="str">
        <f t="shared" si="111"/>
        <v/>
      </c>
      <c r="U600" s="311">
        <v>0</v>
      </c>
      <c r="V600" s="312" t="str">
        <f t="shared" si="112"/>
        <v/>
      </c>
      <c r="W600" s="313" t="s">
        <v>125</v>
      </c>
      <c r="X600" s="314" t="str">
        <f t="shared" si="113"/>
        <v/>
      </c>
      <c r="Y600" s="313" t="s">
        <v>56</v>
      </c>
      <c r="Z600" s="314" t="str">
        <f>IF(SUM($E600:$N600)&gt;0,$X600*(VLOOKUP($Y600,'Lookup Tables'!$K$4:$L$7,2,FALSE)),"")</f>
        <v/>
      </c>
      <c r="AA600" s="309">
        <v>100</v>
      </c>
      <c r="AB600" s="314" t="str">
        <f t="shared" si="114"/>
        <v/>
      </c>
      <c r="AC600" s="309" t="s">
        <v>62</v>
      </c>
      <c r="AD600" s="314" t="str">
        <f t="shared" si="115"/>
        <v/>
      </c>
      <c r="AE600" s="309" t="s">
        <v>56</v>
      </c>
      <c r="AF600" s="314" t="str">
        <f t="shared" si="116"/>
        <v/>
      </c>
      <c r="AG600" s="315" t="str">
        <f t="shared" si="119"/>
        <v/>
      </c>
      <c r="AH600" s="316" t="s">
        <v>68</v>
      </c>
      <c r="AI600" s="317" t="str">
        <f t="shared" si="117"/>
        <v/>
      </c>
    </row>
    <row r="601" spans="1:35" ht="17.25" customHeight="1" x14ac:dyDescent="0.3">
      <c r="A601" s="24"/>
      <c r="B601" s="302">
        <v>589</v>
      </c>
      <c r="C601" s="303"/>
      <c r="D601" s="303"/>
      <c r="E601" s="304"/>
      <c r="F601" s="304"/>
      <c r="G601" s="304"/>
      <c r="H601" s="304"/>
      <c r="I601" s="304"/>
      <c r="J601" s="304"/>
      <c r="K601" s="304"/>
      <c r="L601" s="304"/>
      <c r="M601" s="304"/>
      <c r="N601" s="304"/>
      <c r="O601" s="305" t="str">
        <f t="shared" si="118"/>
        <v/>
      </c>
      <c r="P601" s="306" t="str">
        <f t="shared" si="108"/>
        <v/>
      </c>
      <c r="Q601" s="307">
        <f t="shared" si="109"/>
        <v>100</v>
      </c>
      <c r="R601" s="308" t="str">
        <f t="shared" si="110"/>
        <v/>
      </c>
      <c r="S601" s="309">
        <v>100</v>
      </c>
      <c r="T601" s="310" t="str">
        <f t="shared" si="111"/>
        <v/>
      </c>
      <c r="U601" s="311">
        <v>0</v>
      </c>
      <c r="V601" s="312" t="str">
        <f t="shared" si="112"/>
        <v/>
      </c>
      <c r="W601" s="313" t="s">
        <v>125</v>
      </c>
      <c r="X601" s="314" t="str">
        <f t="shared" si="113"/>
        <v/>
      </c>
      <c r="Y601" s="313" t="s">
        <v>56</v>
      </c>
      <c r="Z601" s="314" t="str">
        <f>IF(SUM($E601:$N601)&gt;0,$X601*(VLOOKUP($Y601,'Lookup Tables'!$K$4:$L$7,2,FALSE)),"")</f>
        <v/>
      </c>
      <c r="AA601" s="309">
        <v>100</v>
      </c>
      <c r="AB601" s="314" t="str">
        <f t="shared" si="114"/>
        <v/>
      </c>
      <c r="AC601" s="309" t="s">
        <v>62</v>
      </c>
      <c r="AD601" s="314" t="str">
        <f t="shared" si="115"/>
        <v/>
      </c>
      <c r="AE601" s="309" t="s">
        <v>56</v>
      </c>
      <c r="AF601" s="314" t="str">
        <f t="shared" si="116"/>
        <v/>
      </c>
      <c r="AG601" s="315" t="str">
        <f t="shared" si="119"/>
        <v/>
      </c>
      <c r="AH601" s="316" t="s">
        <v>68</v>
      </c>
      <c r="AI601" s="317" t="str">
        <f t="shared" si="117"/>
        <v/>
      </c>
    </row>
    <row r="602" spans="1:35" ht="17.25" customHeight="1" x14ac:dyDescent="0.3">
      <c r="A602" s="24"/>
      <c r="B602" s="302">
        <v>590</v>
      </c>
      <c r="C602" s="303"/>
      <c r="D602" s="303"/>
      <c r="E602" s="304"/>
      <c r="F602" s="304"/>
      <c r="G602" s="304"/>
      <c r="H602" s="304"/>
      <c r="I602" s="304"/>
      <c r="J602" s="304"/>
      <c r="K602" s="304"/>
      <c r="L602" s="304"/>
      <c r="M602" s="304"/>
      <c r="N602" s="304"/>
      <c r="O602" s="305" t="str">
        <f t="shared" si="118"/>
        <v/>
      </c>
      <c r="P602" s="306" t="str">
        <f t="shared" si="108"/>
        <v/>
      </c>
      <c r="Q602" s="307">
        <f t="shared" si="109"/>
        <v>100</v>
      </c>
      <c r="R602" s="308" t="str">
        <f t="shared" si="110"/>
        <v/>
      </c>
      <c r="S602" s="309">
        <v>100</v>
      </c>
      <c r="T602" s="310" t="str">
        <f t="shared" si="111"/>
        <v/>
      </c>
      <c r="U602" s="311">
        <v>0</v>
      </c>
      <c r="V602" s="312" t="str">
        <f t="shared" si="112"/>
        <v/>
      </c>
      <c r="W602" s="313" t="s">
        <v>125</v>
      </c>
      <c r="X602" s="314" t="str">
        <f t="shared" si="113"/>
        <v/>
      </c>
      <c r="Y602" s="313" t="s">
        <v>56</v>
      </c>
      <c r="Z602" s="314" t="str">
        <f>IF(SUM($E602:$N602)&gt;0,$X602*(VLOOKUP($Y602,'Lookup Tables'!$K$4:$L$7,2,FALSE)),"")</f>
        <v/>
      </c>
      <c r="AA602" s="309">
        <v>100</v>
      </c>
      <c r="AB602" s="314" t="str">
        <f t="shared" si="114"/>
        <v/>
      </c>
      <c r="AC602" s="309" t="s">
        <v>62</v>
      </c>
      <c r="AD602" s="314" t="str">
        <f t="shared" si="115"/>
        <v/>
      </c>
      <c r="AE602" s="309" t="s">
        <v>56</v>
      </c>
      <c r="AF602" s="314" t="str">
        <f t="shared" si="116"/>
        <v/>
      </c>
      <c r="AG602" s="315" t="str">
        <f t="shared" si="119"/>
        <v/>
      </c>
      <c r="AH602" s="316" t="s">
        <v>68</v>
      </c>
      <c r="AI602" s="317" t="str">
        <f t="shared" si="117"/>
        <v/>
      </c>
    </row>
    <row r="603" spans="1:35" ht="17.25" customHeight="1" x14ac:dyDescent="0.3">
      <c r="A603" s="24"/>
      <c r="B603" s="302">
        <v>591</v>
      </c>
      <c r="C603" s="303"/>
      <c r="D603" s="303"/>
      <c r="E603" s="304"/>
      <c r="F603" s="304"/>
      <c r="G603" s="304"/>
      <c r="H603" s="304"/>
      <c r="I603" s="304"/>
      <c r="J603" s="304"/>
      <c r="K603" s="304"/>
      <c r="L603" s="304"/>
      <c r="M603" s="304"/>
      <c r="N603" s="304"/>
      <c r="O603" s="305" t="str">
        <f t="shared" si="118"/>
        <v/>
      </c>
      <c r="P603" s="306" t="str">
        <f t="shared" si="108"/>
        <v/>
      </c>
      <c r="Q603" s="307">
        <f t="shared" si="109"/>
        <v>100</v>
      </c>
      <c r="R603" s="308" t="str">
        <f t="shared" si="110"/>
        <v/>
      </c>
      <c r="S603" s="309">
        <v>100</v>
      </c>
      <c r="T603" s="310" t="str">
        <f t="shared" si="111"/>
        <v/>
      </c>
      <c r="U603" s="311">
        <v>0</v>
      </c>
      <c r="V603" s="312" t="str">
        <f t="shared" si="112"/>
        <v/>
      </c>
      <c r="W603" s="313" t="s">
        <v>125</v>
      </c>
      <c r="X603" s="314" t="str">
        <f t="shared" si="113"/>
        <v/>
      </c>
      <c r="Y603" s="313" t="s">
        <v>56</v>
      </c>
      <c r="Z603" s="314" t="str">
        <f>IF(SUM($E603:$N603)&gt;0,$X603*(VLOOKUP($Y603,'Lookup Tables'!$K$4:$L$7,2,FALSE)),"")</f>
        <v/>
      </c>
      <c r="AA603" s="309">
        <v>100</v>
      </c>
      <c r="AB603" s="314" t="str">
        <f t="shared" si="114"/>
        <v/>
      </c>
      <c r="AC603" s="309" t="s">
        <v>62</v>
      </c>
      <c r="AD603" s="314" t="str">
        <f t="shared" si="115"/>
        <v/>
      </c>
      <c r="AE603" s="309" t="s">
        <v>56</v>
      </c>
      <c r="AF603" s="314" t="str">
        <f t="shared" si="116"/>
        <v/>
      </c>
      <c r="AG603" s="315" t="str">
        <f t="shared" si="119"/>
        <v/>
      </c>
      <c r="AH603" s="316" t="s">
        <v>68</v>
      </c>
      <c r="AI603" s="317" t="str">
        <f t="shared" si="117"/>
        <v/>
      </c>
    </row>
    <row r="604" spans="1:35" ht="17.25" customHeight="1" x14ac:dyDescent="0.3">
      <c r="A604" s="24"/>
      <c r="B604" s="302">
        <v>592</v>
      </c>
      <c r="C604" s="303"/>
      <c r="D604" s="303"/>
      <c r="E604" s="304"/>
      <c r="F604" s="304"/>
      <c r="G604" s="304"/>
      <c r="H604" s="304"/>
      <c r="I604" s="304"/>
      <c r="J604" s="304"/>
      <c r="K604" s="304"/>
      <c r="L604" s="304"/>
      <c r="M604" s="304"/>
      <c r="N604" s="304"/>
      <c r="O604" s="305" t="str">
        <f t="shared" si="118"/>
        <v/>
      </c>
      <c r="P604" s="306" t="str">
        <f t="shared" si="108"/>
        <v/>
      </c>
      <c r="Q604" s="307">
        <f t="shared" si="109"/>
        <v>100</v>
      </c>
      <c r="R604" s="308" t="str">
        <f t="shared" si="110"/>
        <v/>
      </c>
      <c r="S604" s="309">
        <v>100</v>
      </c>
      <c r="T604" s="310" t="str">
        <f t="shared" si="111"/>
        <v/>
      </c>
      <c r="U604" s="311">
        <v>0</v>
      </c>
      <c r="V604" s="312" t="str">
        <f t="shared" si="112"/>
        <v/>
      </c>
      <c r="W604" s="313" t="s">
        <v>125</v>
      </c>
      <c r="X604" s="314" t="str">
        <f t="shared" si="113"/>
        <v/>
      </c>
      <c r="Y604" s="313" t="s">
        <v>56</v>
      </c>
      <c r="Z604" s="314" t="str">
        <f>IF(SUM($E604:$N604)&gt;0,$X604*(VLOOKUP($Y604,'Lookup Tables'!$K$4:$L$7,2,FALSE)),"")</f>
        <v/>
      </c>
      <c r="AA604" s="309">
        <v>100</v>
      </c>
      <c r="AB604" s="314" t="str">
        <f t="shared" si="114"/>
        <v/>
      </c>
      <c r="AC604" s="309" t="s">
        <v>62</v>
      </c>
      <c r="AD604" s="314" t="str">
        <f t="shared" si="115"/>
        <v/>
      </c>
      <c r="AE604" s="309" t="s">
        <v>56</v>
      </c>
      <c r="AF604" s="314" t="str">
        <f t="shared" si="116"/>
        <v/>
      </c>
      <c r="AG604" s="315" t="str">
        <f t="shared" si="119"/>
        <v/>
      </c>
      <c r="AH604" s="316" t="s">
        <v>68</v>
      </c>
      <c r="AI604" s="317" t="str">
        <f t="shared" si="117"/>
        <v/>
      </c>
    </row>
    <row r="605" spans="1:35" ht="17.25" customHeight="1" x14ac:dyDescent="0.3">
      <c r="A605" s="24"/>
      <c r="B605" s="302">
        <v>593</v>
      </c>
      <c r="C605" s="303"/>
      <c r="D605" s="303"/>
      <c r="E605" s="304"/>
      <c r="F605" s="304"/>
      <c r="G605" s="304"/>
      <c r="H605" s="304"/>
      <c r="I605" s="304"/>
      <c r="J605" s="304"/>
      <c r="K605" s="304"/>
      <c r="L605" s="304"/>
      <c r="M605" s="304"/>
      <c r="N605" s="304"/>
      <c r="O605" s="305" t="str">
        <f t="shared" si="118"/>
        <v/>
      </c>
      <c r="P605" s="306" t="str">
        <f t="shared" si="108"/>
        <v/>
      </c>
      <c r="Q605" s="307">
        <f t="shared" si="109"/>
        <v>100</v>
      </c>
      <c r="R605" s="308" t="str">
        <f t="shared" si="110"/>
        <v/>
      </c>
      <c r="S605" s="309">
        <v>100</v>
      </c>
      <c r="T605" s="310" t="str">
        <f t="shared" si="111"/>
        <v/>
      </c>
      <c r="U605" s="311">
        <v>0</v>
      </c>
      <c r="V605" s="312" t="str">
        <f t="shared" si="112"/>
        <v/>
      </c>
      <c r="W605" s="313" t="s">
        <v>125</v>
      </c>
      <c r="X605" s="314" t="str">
        <f t="shared" si="113"/>
        <v/>
      </c>
      <c r="Y605" s="313" t="s">
        <v>56</v>
      </c>
      <c r="Z605" s="314" t="str">
        <f>IF(SUM($E605:$N605)&gt;0,$X605*(VLOOKUP($Y605,'Lookup Tables'!$K$4:$L$7,2,FALSE)),"")</f>
        <v/>
      </c>
      <c r="AA605" s="309">
        <v>100</v>
      </c>
      <c r="AB605" s="314" t="str">
        <f t="shared" si="114"/>
        <v/>
      </c>
      <c r="AC605" s="309" t="s">
        <v>62</v>
      </c>
      <c r="AD605" s="314" t="str">
        <f t="shared" si="115"/>
        <v/>
      </c>
      <c r="AE605" s="309" t="s">
        <v>56</v>
      </c>
      <c r="AF605" s="314" t="str">
        <f t="shared" si="116"/>
        <v/>
      </c>
      <c r="AG605" s="315" t="str">
        <f t="shared" si="119"/>
        <v/>
      </c>
      <c r="AH605" s="316" t="s">
        <v>68</v>
      </c>
      <c r="AI605" s="317" t="str">
        <f t="shared" si="117"/>
        <v/>
      </c>
    </row>
    <row r="606" spans="1:35" ht="17.25" customHeight="1" x14ac:dyDescent="0.3">
      <c r="A606" s="24"/>
      <c r="B606" s="302">
        <v>594</v>
      </c>
      <c r="C606" s="303"/>
      <c r="D606" s="303"/>
      <c r="E606" s="304"/>
      <c r="F606" s="304"/>
      <c r="G606" s="304"/>
      <c r="H606" s="304"/>
      <c r="I606" s="304"/>
      <c r="J606" s="304"/>
      <c r="K606" s="304"/>
      <c r="L606" s="304"/>
      <c r="M606" s="304"/>
      <c r="N606" s="304"/>
      <c r="O606" s="305" t="str">
        <f t="shared" si="118"/>
        <v/>
      </c>
      <c r="P606" s="306" t="str">
        <f t="shared" si="108"/>
        <v/>
      </c>
      <c r="Q606" s="307">
        <f t="shared" si="109"/>
        <v>100</v>
      </c>
      <c r="R606" s="308" t="str">
        <f t="shared" si="110"/>
        <v/>
      </c>
      <c r="S606" s="309">
        <v>100</v>
      </c>
      <c r="T606" s="310" t="str">
        <f t="shared" si="111"/>
        <v/>
      </c>
      <c r="U606" s="311">
        <v>0</v>
      </c>
      <c r="V606" s="312" t="str">
        <f t="shared" si="112"/>
        <v/>
      </c>
      <c r="W606" s="313" t="s">
        <v>125</v>
      </c>
      <c r="X606" s="314" t="str">
        <f t="shared" si="113"/>
        <v/>
      </c>
      <c r="Y606" s="313" t="s">
        <v>56</v>
      </c>
      <c r="Z606" s="314" t="str">
        <f>IF(SUM($E606:$N606)&gt;0,$X606*(VLOOKUP($Y606,'Lookup Tables'!$K$4:$L$7,2,FALSE)),"")</f>
        <v/>
      </c>
      <c r="AA606" s="309">
        <v>100</v>
      </c>
      <c r="AB606" s="314" t="str">
        <f t="shared" si="114"/>
        <v/>
      </c>
      <c r="AC606" s="309" t="s">
        <v>62</v>
      </c>
      <c r="AD606" s="314" t="str">
        <f t="shared" si="115"/>
        <v/>
      </c>
      <c r="AE606" s="309" t="s">
        <v>56</v>
      </c>
      <c r="AF606" s="314" t="str">
        <f t="shared" si="116"/>
        <v/>
      </c>
      <c r="AG606" s="315" t="str">
        <f t="shared" si="119"/>
        <v/>
      </c>
      <c r="AH606" s="316" t="s">
        <v>68</v>
      </c>
      <c r="AI606" s="317" t="str">
        <f t="shared" si="117"/>
        <v/>
      </c>
    </row>
    <row r="607" spans="1:35" ht="17.25" customHeight="1" x14ac:dyDescent="0.3">
      <c r="A607" s="24"/>
      <c r="B607" s="302">
        <v>595</v>
      </c>
      <c r="C607" s="303"/>
      <c r="D607" s="303"/>
      <c r="E607" s="304"/>
      <c r="F607" s="304"/>
      <c r="G607" s="304"/>
      <c r="H607" s="304"/>
      <c r="I607" s="304"/>
      <c r="J607" s="304"/>
      <c r="K607" s="304"/>
      <c r="L607" s="304"/>
      <c r="M607" s="304"/>
      <c r="N607" s="304"/>
      <c r="O607" s="305" t="str">
        <f t="shared" si="118"/>
        <v/>
      </c>
      <c r="P607" s="306" t="str">
        <f t="shared" si="108"/>
        <v/>
      </c>
      <c r="Q607" s="307">
        <f t="shared" si="109"/>
        <v>100</v>
      </c>
      <c r="R607" s="308" t="str">
        <f t="shared" si="110"/>
        <v/>
      </c>
      <c r="S607" s="309">
        <v>100</v>
      </c>
      <c r="T607" s="310" t="str">
        <f t="shared" si="111"/>
        <v/>
      </c>
      <c r="U607" s="311">
        <v>0</v>
      </c>
      <c r="V607" s="312" t="str">
        <f t="shared" si="112"/>
        <v/>
      </c>
      <c r="W607" s="313" t="s">
        <v>125</v>
      </c>
      <c r="X607" s="314" t="str">
        <f t="shared" si="113"/>
        <v/>
      </c>
      <c r="Y607" s="313" t="s">
        <v>56</v>
      </c>
      <c r="Z607" s="314" t="str">
        <f>IF(SUM($E607:$N607)&gt;0,$X607*(VLOOKUP($Y607,'Lookup Tables'!$K$4:$L$7,2,FALSE)),"")</f>
        <v/>
      </c>
      <c r="AA607" s="309">
        <v>100</v>
      </c>
      <c r="AB607" s="314" t="str">
        <f t="shared" si="114"/>
        <v/>
      </c>
      <c r="AC607" s="309" t="s">
        <v>62</v>
      </c>
      <c r="AD607" s="314" t="str">
        <f t="shared" si="115"/>
        <v/>
      </c>
      <c r="AE607" s="309" t="s">
        <v>56</v>
      </c>
      <c r="AF607" s="314" t="str">
        <f t="shared" si="116"/>
        <v/>
      </c>
      <c r="AG607" s="315" t="str">
        <f t="shared" si="119"/>
        <v/>
      </c>
      <c r="AH607" s="316" t="s">
        <v>68</v>
      </c>
      <c r="AI607" s="317" t="str">
        <f t="shared" si="117"/>
        <v/>
      </c>
    </row>
    <row r="608" spans="1:35" ht="17.25" customHeight="1" x14ac:dyDescent="0.3">
      <c r="A608" s="24"/>
      <c r="B608" s="302">
        <v>596</v>
      </c>
      <c r="C608" s="303"/>
      <c r="D608" s="303"/>
      <c r="E608" s="304"/>
      <c r="F608" s="304"/>
      <c r="G608" s="304"/>
      <c r="H608" s="304"/>
      <c r="I608" s="304"/>
      <c r="J608" s="304"/>
      <c r="K608" s="304"/>
      <c r="L608" s="304"/>
      <c r="M608" s="304"/>
      <c r="N608" s="304"/>
      <c r="O608" s="305" t="str">
        <f t="shared" si="118"/>
        <v/>
      </c>
      <c r="P608" s="306" t="str">
        <f t="shared" si="108"/>
        <v/>
      </c>
      <c r="Q608" s="307">
        <f t="shared" si="109"/>
        <v>100</v>
      </c>
      <c r="R608" s="308" t="str">
        <f t="shared" si="110"/>
        <v/>
      </c>
      <c r="S608" s="309">
        <v>100</v>
      </c>
      <c r="T608" s="310" t="str">
        <f t="shared" si="111"/>
        <v/>
      </c>
      <c r="U608" s="311">
        <v>0</v>
      </c>
      <c r="V608" s="312" t="str">
        <f t="shared" si="112"/>
        <v/>
      </c>
      <c r="W608" s="313" t="s">
        <v>125</v>
      </c>
      <c r="X608" s="314" t="str">
        <f t="shared" si="113"/>
        <v/>
      </c>
      <c r="Y608" s="313" t="s">
        <v>56</v>
      </c>
      <c r="Z608" s="314" t="str">
        <f>IF(SUM($E608:$N608)&gt;0,$X608*(VLOOKUP($Y608,'Lookup Tables'!$K$4:$L$7,2,FALSE)),"")</f>
        <v/>
      </c>
      <c r="AA608" s="309">
        <v>100</v>
      </c>
      <c r="AB608" s="314" t="str">
        <f t="shared" si="114"/>
        <v/>
      </c>
      <c r="AC608" s="309" t="s">
        <v>62</v>
      </c>
      <c r="AD608" s="314" t="str">
        <f t="shared" si="115"/>
        <v/>
      </c>
      <c r="AE608" s="309" t="s">
        <v>56</v>
      </c>
      <c r="AF608" s="314" t="str">
        <f t="shared" si="116"/>
        <v/>
      </c>
      <c r="AG608" s="315" t="str">
        <f t="shared" si="119"/>
        <v/>
      </c>
      <c r="AH608" s="316" t="s">
        <v>68</v>
      </c>
      <c r="AI608" s="317" t="str">
        <f t="shared" si="117"/>
        <v/>
      </c>
    </row>
    <row r="609" spans="1:35" ht="17.25" customHeight="1" x14ac:dyDescent="0.3">
      <c r="A609" s="24"/>
      <c r="B609" s="302">
        <v>597</v>
      </c>
      <c r="C609" s="303"/>
      <c r="D609" s="303"/>
      <c r="E609" s="304"/>
      <c r="F609" s="304"/>
      <c r="G609" s="304"/>
      <c r="H609" s="304"/>
      <c r="I609" s="304"/>
      <c r="J609" s="304"/>
      <c r="K609" s="304"/>
      <c r="L609" s="304"/>
      <c r="M609" s="304"/>
      <c r="N609" s="304"/>
      <c r="O609" s="305" t="str">
        <f t="shared" si="118"/>
        <v/>
      </c>
      <c r="P609" s="306" t="str">
        <f t="shared" si="108"/>
        <v/>
      </c>
      <c r="Q609" s="307">
        <f t="shared" si="109"/>
        <v>100</v>
      </c>
      <c r="R609" s="308" t="str">
        <f t="shared" si="110"/>
        <v/>
      </c>
      <c r="S609" s="309">
        <v>100</v>
      </c>
      <c r="T609" s="310" t="str">
        <f t="shared" si="111"/>
        <v/>
      </c>
      <c r="U609" s="311">
        <v>0</v>
      </c>
      <c r="V609" s="312" t="str">
        <f t="shared" si="112"/>
        <v/>
      </c>
      <c r="W609" s="313" t="s">
        <v>125</v>
      </c>
      <c r="X609" s="314" t="str">
        <f t="shared" si="113"/>
        <v/>
      </c>
      <c r="Y609" s="313" t="s">
        <v>56</v>
      </c>
      <c r="Z609" s="314" t="str">
        <f>IF(SUM($E609:$N609)&gt;0,$X609*(VLOOKUP($Y609,'Lookup Tables'!$K$4:$L$7,2,FALSE)),"")</f>
        <v/>
      </c>
      <c r="AA609" s="309">
        <v>100</v>
      </c>
      <c r="AB609" s="314" t="str">
        <f t="shared" si="114"/>
        <v/>
      </c>
      <c r="AC609" s="309" t="s">
        <v>62</v>
      </c>
      <c r="AD609" s="314" t="str">
        <f t="shared" si="115"/>
        <v/>
      </c>
      <c r="AE609" s="309" t="s">
        <v>56</v>
      </c>
      <c r="AF609" s="314" t="str">
        <f t="shared" si="116"/>
        <v/>
      </c>
      <c r="AG609" s="315" t="str">
        <f t="shared" si="119"/>
        <v/>
      </c>
      <c r="AH609" s="316" t="s">
        <v>68</v>
      </c>
      <c r="AI609" s="317" t="str">
        <f t="shared" si="117"/>
        <v/>
      </c>
    </row>
    <row r="610" spans="1:35" ht="17.25" customHeight="1" x14ac:dyDescent="0.3">
      <c r="A610" s="24"/>
      <c r="B610" s="302">
        <v>598</v>
      </c>
      <c r="C610" s="303"/>
      <c r="D610" s="303"/>
      <c r="E610" s="304"/>
      <c r="F610" s="304"/>
      <c r="G610" s="304"/>
      <c r="H610" s="304"/>
      <c r="I610" s="304"/>
      <c r="J610" s="304"/>
      <c r="K610" s="304"/>
      <c r="L610" s="304"/>
      <c r="M610" s="304"/>
      <c r="N610" s="304"/>
      <c r="O610" s="305" t="str">
        <f t="shared" si="118"/>
        <v/>
      </c>
      <c r="P610" s="306" t="str">
        <f t="shared" si="108"/>
        <v/>
      </c>
      <c r="Q610" s="307">
        <f t="shared" si="109"/>
        <v>100</v>
      </c>
      <c r="R610" s="308" t="str">
        <f t="shared" si="110"/>
        <v/>
      </c>
      <c r="S610" s="309">
        <v>100</v>
      </c>
      <c r="T610" s="310" t="str">
        <f t="shared" si="111"/>
        <v/>
      </c>
      <c r="U610" s="311">
        <v>0</v>
      </c>
      <c r="V610" s="312" t="str">
        <f t="shared" si="112"/>
        <v/>
      </c>
      <c r="W610" s="313" t="s">
        <v>125</v>
      </c>
      <c r="X610" s="314" t="str">
        <f t="shared" si="113"/>
        <v/>
      </c>
      <c r="Y610" s="313" t="s">
        <v>56</v>
      </c>
      <c r="Z610" s="314" t="str">
        <f>IF(SUM($E610:$N610)&gt;0,$X610*(VLOOKUP($Y610,'Lookup Tables'!$K$4:$L$7,2,FALSE)),"")</f>
        <v/>
      </c>
      <c r="AA610" s="309">
        <v>100</v>
      </c>
      <c r="AB610" s="314" t="str">
        <f t="shared" si="114"/>
        <v/>
      </c>
      <c r="AC610" s="309" t="s">
        <v>62</v>
      </c>
      <c r="AD610" s="314" t="str">
        <f t="shared" si="115"/>
        <v/>
      </c>
      <c r="AE610" s="309" t="s">
        <v>56</v>
      </c>
      <c r="AF610" s="314" t="str">
        <f t="shared" si="116"/>
        <v/>
      </c>
      <c r="AG610" s="315" t="str">
        <f t="shared" si="119"/>
        <v/>
      </c>
      <c r="AH610" s="316" t="s">
        <v>68</v>
      </c>
      <c r="AI610" s="317" t="str">
        <f t="shared" si="117"/>
        <v/>
      </c>
    </row>
    <row r="611" spans="1:35" ht="17.25" customHeight="1" x14ac:dyDescent="0.3">
      <c r="A611" s="24"/>
      <c r="B611" s="302">
        <v>599</v>
      </c>
      <c r="C611" s="303"/>
      <c r="D611" s="303"/>
      <c r="E611" s="304"/>
      <c r="F611" s="304"/>
      <c r="G611" s="304"/>
      <c r="H611" s="304"/>
      <c r="I611" s="304"/>
      <c r="J611" s="304"/>
      <c r="K611" s="304"/>
      <c r="L611" s="304"/>
      <c r="M611" s="304"/>
      <c r="N611" s="304"/>
      <c r="O611" s="305" t="str">
        <f t="shared" si="118"/>
        <v/>
      </c>
      <c r="P611" s="306" t="str">
        <f t="shared" si="108"/>
        <v/>
      </c>
      <c r="Q611" s="307">
        <f t="shared" si="109"/>
        <v>100</v>
      </c>
      <c r="R611" s="308" t="str">
        <f t="shared" si="110"/>
        <v/>
      </c>
      <c r="S611" s="309">
        <v>100</v>
      </c>
      <c r="T611" s="310" t="str">
        <f t="shared" si="111"/>
        <v/>
      </c>
      <c r="U611" s="311">
        <v>0</v>
      </c>
      <c r="V611" s="312" t="str">
        <f t="shared" si="112"/>
        <v/>
      </c>
      <c r="W611" s="313" t="s">
        <v>125</v>
      </c>
      <c r="X611" s="314" t="str">
        <f t="shared" si="113"/>
        <v/>
      </c>
      <c r="Y611" s="313" t="s">
        <v>56</v>
      </c>
      <c r="Z611" s="314" t="str">
        <f>IF(SUM($E611:$N611)&gt;0,$X611*(VLOOKUP($Y611,'Lookup Tables'!$K$4:$L$7,2,FALSE)),"")</f>
        <v/>
      </c>
      <c r="AA611" s="309">
        <v>100</v>
      </c>
      <c r="AB611" s="314" t="str">
        <f t="shared" si="114"/>
        <v/>
      </c>
      <c r="AC611" s="309" t="s">
        <v>62</v>
      </c>
      <c r="AD611" s="314" t="str">
        <f t="shared" si="115"/>
        <v/>
      </c>
      <c r="AE611" s="309" t="s">
        <v>56</v>
      </c>
      <c r="AF611" s="314" t="str">
        <f t="shared" si="116"/>
        <v/>
      </c>
      <c r="AG611" s="315" t="str">
        <f t="shared" si="119"/>
        <v/>
      </c>
      <c r="AH611" s="316" t="s">
        <v>68</v>
      </c>
      <c r="AI611" s="317" t="str">
        <f t="shared" si="117"/>
        <v/>
      </c>
    </row>
    <row r="612" spans="1:35" ht="17.25" customHeight="1" x14ac:dyDescent="0.3">
      <c r="A612" s="24"/>
      <c r="B612" s="302">
        <v>600</v>
      </c>
      <c r="C612" s="303"/>
      <c r="D612" s="303"/>
      <c r="E612" s="304"/>
      <c r="F612" s="304"/>
      <c r="G612" s="304"/>
      <c r="H612" s="304"/>
      <c r="I612" s="304"/>
      <c r="J612" s="304"/>
      <c r="K612" s="304"/>
      <c r="L612" s="304"/>
      <c r="M612" s="304"/>
      <c r="N612" s="304"/>
      <c r="O612" s="305" t="str">
        <f t="shared" si="118"/>
        <v/>
      </c>
      <c r="P612" s="306" t="str">
        <f t="shared" si="108"/>
        <v/>
      </c>
      <c r="Q612" s="307">
        <f t="shared" si="109"/>
        <v>100</v>
      </c>
      <c r="R612" s="308" t="str">
        <f t="shared" si="110"/>
        <v/>
      </c>
      <c r="S612" s="309">
        <v>100</v>
      </c>
      <c r="T612" s="310" t="str">
        <f t="shared" si="111"/>
        <v/>
      </c>
      <c r="U612" s="311">
        <v>0</v>
      </c>
      <c r="V612" s="312" t="str">
        <f t="shared" si="112"/>
        <v/>
      </c>
      <c r="W612" s="313" t="s">
        <v>125</v>
      </c>
      <c r="X612" s="314" t="str">
        <f t="shared" si="113"/>
        <v/>
      </c>
      <c r="Y612" s="313" t="s">
        <v>56</v>
      </c>
      <c r="Z612" s="314" t="str">
        <f>IF(SUM($E612:$N612)&gt;0,$X612*(VLOOKUP($Y612,'Lookup Tables'!$K$4:$L$7,2,FALSE)),"")</f>
        <v/>
      </c>
      <c r="AA612" s="309">
        <v>100</v>
      </c>
      <c r="AB612" s="314" t="str">
        <f t="shared" si="114"/>
        <v/>
      </c>
      <c r="AC612" s="309" t="s">
        <v>62</v>
      </c>
      <c r="AD612" s="314" t="str">
        <f t="shared" si="115"/>
        <v/>
      </c>
      <c r="AE612" s="309" t="s">
        <v>56</v>
      </c>
      <c r="AF612" s="314" t="str">
        <f t="shared" si="116"/>
        <v/>
      </c>
      <c r="AG612" s="315" t="str">
        <f t="shared" si="119"/>
        <v/>
      </c>
      <c r="AH612" s="316" t="s">
        <v>68</v>
      </c>
      <c r="AI612" s="317" t="str">
        <f t="shared" si="117"/>
        <v/>
      </c>
    </row>
    <row r="613" spans="1:35" ht="17.25" customHeight="1" x14ac:dyDescent="0.3">
      <c r="A613" s="24"/>
      <c r="B613" s="302">
        <v>601</v>
      </c>
      <c r="C613" s="303"/>
      <c r="D613" s="303"/>
      <c r="E613" s="304"/>
      <c r="F613" s="304"/>
      <c r="G613" s="304"/>
      <c r="H613" s="304"/>
      <c r="I613" s="304"/>
      <c r="J613" s="304"/>
      <c r="K613" s="304"/>
      <c r="L613" s="304"/>
      <c r="M613" s="304"/>
      <c r="N613" s="304"/>
      <c r="O613" s="305" t="str">
        <f t="shared" si="118"/>
        <v/>
      </c>
      <c r="P613" s="306" t="str">
        <f t="shared" si="108"/>
        <v/>
      </c>
      <c r="Q613" s="307">
        <f t="shared" si="109"/>
        <v>100</v>
      </c>
      <c r="R613" s="308" t="str">
        <f t="shared" si="110"/>
        <v/>
      </c>
      <c r="S613" s="309">
        <v>100</v>
      </c>
      <c r="T613" s="310" t="str">
        <f t="shared" si="111"/>
        <v/>
      </c>
      <c r="U613" s="311">
        <v>0</v>
      </c>
      <c r="V613" s="312" t="str">
        <f t="shared" si="112"/>
        <v/>
      </c>
      <c r="W613" s="313" t="s">
        <v>125</v>
      </c>
      <c r="X613" s="314" t="str">
        <f t="shared" si="113"/>
        <v/>
      </c>
      <c r="Y613" s="313" t="s">
        <v>56</v>
      </c>
      <c r="Z613" s="314" t="str">
        <f>IF(SUM($E613:$N613)&gt;0,$X613*(VLOOKUP($Y613,'Lookup Tables'!$K$4:$L$7,2,FALSE)),"")</f>
        <v/>
      </c>
      <c r="AA613" s="309">
        <v>100</v>
      </c>
      <c r="AB613" s="314" t="str">
        <f t="shared" si="114"/>
        <v/>
      </c>
      <c r="AC613" s="309" t="s">
        <v>62</v>
      </c>
      <c r="AD613" s="314" t="str">
        <f t="shared" si="115"/>
        <v/>
      </c>
      <c r="AE613" s="309" t="s">
        <v>56</v>
      </c>
      <c r="AF613" s="314" t="str">
        <f t="shared" si="116"/>
        <v/>
      </c>
      <c r="AG613" s="315" t="str">
        <f t="shared" si="119"/>
        <v/>
      </c>
      <c r="AH613" s="316" t="s">
        <v>68</v>
      </c>
      <c r="AI613" s="317" t="str">
        <f t="shared" si="117"/>
        <v/>
      </c>
    </row>
    <row r="614" spans="1:35" ht="17.25" customHeight="1" x14ac:dyDescent="0.3">
      <c r="A614" s="24"/>
      <c r="B614" s="302">
        <v>602</v>
      </c>
      <c r="C614" s="303"/>
      <c r="D614" s="303"/>
      <c r="E614" s="304"/>
      <c r="F614" s="304"/>
      <c r="G614" s="304"/>
      <c r="H614" s="304"/>
      <c r="I614" s="304"/>
      <c r="J614" s="304"/>
      <c r="K614" s="304"/>
      <c r="L614" s="304"/>
      <c r="M614" s="304"/>
      <c r="N614" s="304"/>
      <c r="O614" s="305" t="str">
        <f t="shared" si="118"/>
        <v/>
      </c>
      <c r="P614" s="306" t="str">
        <f t="shared" si="108"/>
        <v/>
      </c>
      <c r="Q614" s="307">
        <f t="shared" si="109"/>
        <v>100</v>
      </c>
      <c r="R614" s="308" t="str">
        <f t="shared" si="110"/>
        <v/>
      </c>
      <c r="S614" s="309">
        <v>100</v>
      </c>
      <c r="T614" s="310" t="str">
        <f t="shared" si="111"/>
        <v/>
      </c>
      <c r="U614" s="311">
        <v>0</v>
      </c>
      <c r="V614" s="312" t="str">
        <f t="shared" si="112"/>
        <v/>
      </c>
      <c r="W614" s="313" t="s">
        <v>125</v>
      </c>
      <c r="X614" s="314" t="str">
        <f t="shared" si="113"/>
        <v/>
      </c>
      <c r="Y614" s="313" t="s">
        <v>56</v>
      </c>
      <c r="Z614" s="314" t="str">
        <f>IF(SUM($E614:$N614)&gt;0,$X614*(VLOOKUP($Y614,'Lookup Tables'!$K$4:$L$7,2,FALSE)),"")</f>
        <v/>
      </c>
      <c r="AA614" s="309">
        <v>100</v>
      </c>
      <c r="AB614" s="314" t="str">
        <f t="shared" si="114"/>
        <v/>
      </c>
      <c r="AC614" s="309" t="s">
        <v>62</v>
      </c>
      <c r="AD614" s="314" t="str">
        <f t="shared" si="115"/>
        <v/>
      </c>
      <c r="AE614" s="309" t="s">
        <v>56</v>
      </c>
      <c r="AF614" s="314" t="str">
        <f t="shared" si="116"/>
        <v/>
      </c>
      <c r="AG614" s="315" t="str">
        <f t="shared" si="119"/>
        <v/>
      </c>
      <c r="AH614" s="316" t="s">
        <v>68</v>
      </c>
      <c r="AI614" s="317" t="str">
        <f t="shared" si="117"/>
        <v/>
      </c>
    </row>
    <row r="615" spans="1:35" ht="17.25" customHeight="1" x14ac:dyDescent="0.3">
      <c r="A615" s="24"/>
      <c r="B615" s="302">
        <v>603</v>
      </c>
      <c r="C615" s="303"/>
      <c r="D615" s="303"/>
      <c r="E615" s="304"/>
      <c r="F615" s="304"/>
      <c r="G615" s="304"/>
      <c r="H615" s="304"/>
      <c r="I615" s="304"/>
      <c r="J615" s="304"/>
      <c r="K615" s="304"/>
      <c r="L615" s="304"/>
      <c r="M615" s="304"/>
      <c r="N615" s="304"/>
      <c r="O615" s="305" t="str">
        <f t="shared" si="118"/>
        <v/>
      </c>
      <c r="P615" s="306" t="str">
        <f t="shared" si="108"/>
        <v/>
      </c>
      <c r="Q615" s="307">
        <f t="shared" si="109"/>
        <v>100</v>
      </c>
      <c r="R615" s="308" t="str">
        <f t="shared" si="110"/>
        <v/>
      </c>
      <c r="S615" s="309">
        <v>100</v>
      </c>
      <c r="T615" s="310" t="str">
        <f t="shared" si="111"/>
        <v/>
      </c>
      <c r="U615" s="311">
        <v>0</v>
      </c>
      <c r="V615" s="312" t="str">
        <f t="shared" si="112"/>
        <v/>
      </c>
      <c r="W615" s="313" t="s">
        <v>125</v>
      </c>
      <c r="X615" s="314" t="str">
        <f t="shared" si="113"/>
        <v/>
      </c>
      <c r="Y615" s="313" t="s">
        <v>56</v>
      </c>
      <c r="Z615" s="314" t="str">
        <f>IF(SUM($E615:$N615)&gt;0,$X615*(VLOOKUP($Y615,'Lookup Tables'!$K$4:$L$7,2,FALSE)),"")</f>
        <v/>
      </c>
      <c r="AA615" s="309">
        <v>100</v>
      </c>
      <c r="AB615" s="314" t="str">
        <f t="shared" si="114"/>
        <v/>
      </c>
      <c r="AC615" s="309" t="s">
        <v>62</v>
      </c>
      <c r="AD615" s="314" t="str">
        <f t="shared" si="115"/>
        <v/>
      </c>
      <c r="AE615" s="309" t="s">
        <v>56</v>
      </c>
      <c r="AF615" s="314" t="str">
        <f t="shared" si="116"/>
        <v/>
      </c>
      <c r="AG615" s="315" t="str">
        <f t="shared" si="119"/>
        <v/>
      </c>
      <c r="AH615" s="316" t="s">
        <v>68</v>
      </c>
      <c r="AI615" s="317" t="str">
        <f t="shared" si="117"/>
        <v/>
      </c>
    </row>
    <row r="616" spans="1:35" ht="17.25" customHeight="1" x14ac:dyDescent="0.3">
      <c r="A616" s="24"/>
      <c r="B616" s="302">
        <v>604</v>
      </c>
      <c r="C616" s="303"/>
      <c r="D616" s="303"/>
      <c r="E616" s="304"/>
      <c r="F616" s="304"/>
      <c r="G616" s="304"/>
      <c r="H616" s="304"/>
      <c r="I616" s="304"/>
      <c r="J616" s="304"/>
      <c r="K616" s="304"/>
      <c r="L616" s="304"/>
      <c r="M616" s="304"/>
      <c r="N616" s="304"/>
      <c r="O616" s="305" t="str">
        <f t="shared" si="118"/>
        <v/>
      </c>
      <c r="P616" s="306" t="str">
        <f t="shared" si="108"/>
        <v/>
      </c>
      <c r="Q616" s="307">
        <f t="shared" si="109"/>
        <v>100</v>
      </c>
      <c r="R616" s="308" t="str">
        <f t="shared" si="110"/>
        <v/>
      </c>
      <c r="S616" s="309">
        <v>100</v>
      </c>
      <c r="T616" s="310" t="str">
        <f t="shared" si="111"/>
        <v/>
      </c>
      <c r="U616" s="311">
        <v>0</v>
      </c>
      <c r="V616" s="312" t="str">
        <f t="shared" si="112"/>
        <v/>
      </c>
      <c r="W616" s="313" t="s">
        <v>125</v>
      </c>
      <c r="X616" s="314" t="str">
        <f t="shared" si="113"/>
        <v/>
      </c>
      <c r="Y616" s="313" t="s">
        <v>56</v>
      </c>
      <c r="Z616" s="314" t="str">
        <f>IF(SUM($E616:$N616)&gt;0,$X616*(VLOOKUP($Y616,'Lookup Tables'!$K$4:$L$7,2,FALSE)),"")</f>
        <v/>
      </c>
      <c r="AA616" s="309">
        <v>100</v>
      </c>
      <c r="AB616" s="314" t="str">
        <f t="shared" si="114"/>
        <v/>
      </c>
      <c r="AC616" s="309" t="s">
        <v>62</v>
      </c>
      <c r="AD616" s="314" t="str">
        <f t="shared" si="115"/>
        <v/>
      </c>
      <c r="AE616" s="309" t="s">
        <v>56</v>
      </c>
      <c r="AF616" s="314" t="str">
        <f t="shared" si="116"/>
        <v/>
      </c>
      <c r="AG616" s="315" t="str">
        <f t="shared" si="119"/>
        <v/>
      </c>
      <c r="AH616" s="316" t="s">
        <v>68</v>
      </c>
      <c r="AI616" s="317" t="str">
        <f t="shared" si="117"/>
        <v/>
      </c>
    </row>
    <row r="617" spans="1:35" ht="17.25" customHeight="1" x14ac:dyDescent="0.3">
      <c r="A617" s="24"/>
      <c r="B617" s="302">
        <v>605</v>
      </c>
      <c r="C617" s="303"/>
      <c r="D617" s="303"/>
      <c r="E617" s="304"/>
      <c r="F617" s="304"/>
      <c r="G617" s="304"/>
      <c r="H617" s="304"/>
      <c r="I617" s="304"/>
      <c r="J617" s="304"/>
      <c r="K617" s="304"/>
      <c r="L617" s="304"/>
      <c r="M617" s="304"/>
      <c r="N617" s="304"/>
      <c r="O617" s="305" t="str">
        <f t="shared" si="118"/>
        <v/>
      </c>
      <c r="P617" s="306" t="str">
        <f t="shared" si="108"/>
        <v/>
      </c>
      <c r="Q617" s="307">
        <f t="shared" si="109"/>
        <v>100</v>
      </c>
      <c r="R617" s="308" t="str">
        <f t="shared" si="110"/>
        <v/>
      </c>
      <c r="S617" s="309">
        <v>100</v>
      </c>
      <c r="T617" s="310" t="str">
        <f t="shared" si="111"/>
        <v/>
      </c>
      <c r="U617" s="311">
        <v>0</v>
      </c>
      <c r="V617" s="312" t="str">
        <f t="shared" si="112"/>
        <v/>
      </c>
      <c r="W617" s="313" t="s">
        <v>125</v>
      </c>
      <c r="X617" s="314" t="str">
        <f t="shared" si="113"/>
        <v/>
      </c>
      <c r="Y617" s="313" t="s">
        <v>56</v>
      </c>
      <c r="Z617" s="314" t="str">
        <f>IF(SUM($E617:$N617)&gt;0,$X617*(VLOOKUP($Y617,'Lookup Tables'!$K$4:$L$7,2,FALSE)),"")</f>
        <v/>
      </c>
      <c r="AA617" s="309">
        <v>100</v>
      </c>
      <c r="AB617" s="314" t="str">
        <f t="shared" si="114"/>
        <v/>
      </c>
      <c r="AC617" s="309" t="s">
        <v>62</v>
      </c>
      <c r="AD617" s="314" t="str">
        <f t="shared" si="115"/>
        <v/>
      </c>
      <c r="AE617" s="309" t="s">
        <v>56</v>
      </c>
      <c r="AF617" s="314" t="str">
        <f t="shared" si="116"/>
        <v/>
      </c>
      <c r="AG617" s="315" t="str">
        <f t="shared" si="119"/>
        <v/>
      </c>
      <c r="AH617" s="316" t="s">
        <v>68</v>
      </c>
      <c r="AI617" s="317" t="str">
        <f t="shared" si="117"/>
        <v/>
      </c>
    </row>
    <row r="618" spans="1:35" ht="17.25" customHeight="1" x14ac:dyDescent="0.3">
      <c r="A618" s="24"/>
      <c r="B618" s="302">
        <v>606</v>
      </c>
      <c r="C618" s="303"/>
      <c r="D618" s="303"/>
      <c r="E618" s="304"/>
      <c r="F618" s="304"/>
      <c r="G618" s="304"/>
      <c r="H618" s="304"/>
      <c r="I618" s="304"/>
      <c r="J618" s="304"/>
      <c r="K618" s="304"/>
      <c r="L618" s="304"/>
      <c r="M618" s="304"/>
      <c r="N618" s="304"/>
      <c r="O618" s="305" t="str">
        <f t="shared" si="118"/>
        <v/>
      </c>
      <c r="P618" s="306" t="str">
        <f t="shared" si="108"/>
        <v/>
      </c>
      <c r="Q618" s="307">
        <f t="shared" si="109"/>
        <v>100</v>
      </c>
      <c r="R618" s="308" t="str">
        <f t="shared" si="110"/>
        <v/>
      </c>
      <c r="S618" s="309">
        <v>100</v>
      </c>
      <c r="T618" s="310" t="str">
        <f t="shared" si="111"/>
        <v/>
      </c>
      <c r="U618" s="311">
        <v>0</v>
      </c>
      <c r="V618" s="312" t="str">
        <f t="shared" si="112"/>
        <v/>
      </c>
      <c r="W618" s="313" t="s">
        <v>125</v>
      </c>
      <c r="X618" s="314" t="str">
        <f t="shared" si="113"/>
        <v/>
      </c>
      <c r="Y618" s="313" t="s">
        <v>56</v>
      </c>
      <c r="Z618" s="314" t="str">
        <f>IF(SUM($E618:$N618)&gt;0,$X618*(VLOOKUP($Y618,'Lookup Tables'!$K$4:$L$7,2,FALSE)),"")</f>
        <v/>
      </c>
      <c r="AA618" s="309">
        <v>100</v>
      </c>
      <c r="AB618" s="314" t="str">
        <f t="shared" si="114"/>
        <v/>
      </c>
      <c r="AC618" s="309" t="s">
        <v>62</v>
      </c>
      <c r="AD618" s="314" t="str">
        <f t="shared" si="115"/>
        <v/>
      </c>
      <c r="AE618" s="309" t="s">
        <v>56</v>
      </c>
      <c r="AF618" s="314" t="str">
        <f t="shared" si="116"/>
        <v/>
      </c>
      <c r="AG618" s="315" t="str">
        <f t="shared" si="119"/>
        <v/>
      </c>
      <c r="AH618" s="316" t="s">
        <v>68</v>
      </c>
      <c r="AI618" s="317" t="str">
        <f t="shared" si="117"/>
        <v/>
      </c>
    </row>
    <row r="619" spans="1:35" ht="17.25" customHeight="1" x14ac:dyDescent="0.3">
      <c r="A619" s="24"/>
      <c r="B619" s="302">
        <v>607</v>
      </c>
      <c r="C619" s="303"/>
      <c r="D619" s="303"/>
      <c r="E619" s="304"/>
      <c r="F619" s="304"/>
      <c r="G619" s="304"/>
      <c r="H619" s="304"/>
      <c r="I619" s="304"/>
      <c r="J619" s="304"/>
      <c r="K619" s="304"/>
      <c r="L619" s="304"/>
      <c r="M619" s="304"/>
      <c r="N619" s="304"/>
      <c r="O619" s="305" t="str">
        <f t="shared" si="118"/>
        <v/>
      </c>
      <c r="P619" s="306" t="str">
        <f t="shared" si="108"/>
        <v/>
      </c>
      <c r="Q619" s="307">
        <f t="shared" si="109"/>
        <v>100</v>
      </c>
      <c r="R619" s="308" t="str">
        <f t="shared" si="110"/>
        <v/>
      </c>
      <c r="S619" s="309">
        <v>100</v>
      </c>
      <c r="T619" s="310" t="str">
        <f t="shared" si="111"/>
        <v/>
      </c>
      <c r="U619" s="311">
        <v>0</v>
      </c>
      <c r="V619" s="312" t="str">
        <f t="shared" si="112"/>
        <v/>
      </c>
      <c r="W619" s="313" t="s">
        <v>125</v>
      </c>
      <c r="X619" s="314" t="str">
        <f t="shared" si="113"/>
        <v/>
      </c>
      <c r="Y619" s="313" t="s">
        <v>56</v>
      </c>
      <c r="Z619" s="314" t="str">
        <f>IF(SUM($E619:$N619)&gt;0,$X619*(VLOOKUP($Y619,'Lookup Tables'!$K$4:$L$7,2,FALSE)),"")</f>
        <v/>
      </c>
      <c r="AA619" s="309">
        <v>100</v>
      </c>
      <c r="AB619" s="314" t="str">
        <f t="shared" si="114"/>
        <v/>
      </c>
      <c r="AC619" s="309" t="s">
        <v>62</v>
      </c>
      <c r="AD619" s="314" t="str">
        <f t="shared" si="115"/>
        <v/>
      </c>
      <c r="AE619" s="309" t="s">
        <v>56</v>
      </c>
      <c r="AF619" s="314" t="str">
        <f t="shared" si="116"/>
        <v/>
      </c>
      <c r="AG619" s="315" t="str">
        <f t="shared" si="119"/>
        <v/>
      </c>
      <c r="AH619" s="316" t="s">
        <v>68</v>
      </c>
      <c r="AI619" s="317" t="str">
        <f t="shared" si="117"/>
        <v/>
      </c>
    </row>
    <row r="620" spans="1:35" ht="17.25" customHeight="1" x14ac:dyDescent="0.3">
      <c r="A620" s="24"/>
      <c r="B620" s="302">
        <v>608</v>
      </c>
      <c r="C620" s="303"/>
      <c r="D620" s="303"/>
      <c r="E620" s="304"/>
      <c r="F620" s="304"/>
      <c r="G620" s="304"/>
      <c r="H620" s="304"/>
      <c r="I620" s="304"/>
      <c r="J620" s="304"/>
      <c r="K620" s="304"/>
      <c r="L620" s="304"/>
      <c r="M620" s="304"/>
      <c r="N620" s="304"/>
      <c r="O620" s="305" t="str">
        <f t="shared" si="118"/>
        <v/>
      </c>
      <c r="P620" s="306" t="str">
        <f t="shared" si="108"/>
        <v/>
      </c>
      <c r="Q620" s="307">
        <f t="shared" si="109"/>
        <v>100</v>
      </c>
      <c r="R620" s="308" t="str">
        <f t="shared" si="110"/>
        <v/>
      </c>
      <c r="S620" s="309">
        <v>100</v>
      </c>
      <c r="T620" s="310" t="str">
        <f t="shared" si="111"/>
        <v/>
      </c>
      <c r="U620" s="311">
        <v>0</v>
      </c>
      <c r="V620" s="312" t="str">
        <f t="shared" si="112"/>
        <v/>
      </c>
      <c r="W620" s="313" t="s">
        <v>125</v>
      </c>
      <c r="X620" s="314" t="str">
        <f t="shared" si="113"/>
        <v/>
      </c>
      <c r="Y620" s="313" t="s">
        <v>56</v>
      </c>
      <c r="Z620" s="314" t="str">
        <f>IF(SUM($E620:$N620)&gt;0,$X620*(VLOOKUP($Y620,'Lookup Tables'!$K$4:$L$7,2,FALSE)),"")</f>
        <v/>
      </c>
      <c r="AA620" s="309">
        <v>100</v>
      </c>
      <c r="AB620" s="314" t="str">
        <f t="shared" si="114"/>
        <v/>
      </c>
      <c r="AC620" s="309" t="s">
        <v>62</v>
      </c>
      <c r="AD620" s="314" t="str">
        <f t="shared" si="115"/>
        <v/>
      </c>
      <c r="AE620" s="309" t="s">
        <v>56</v>
      </c>
      <c r="AF620" s="314" t="str">
        <f t="shared" si="116"/>
        <v/>
      </c>
      <c r="AG620" s="315" t="str">
        <f t="shared" si="119"/>
        <v/>
      </c>
      <c r="AH620" s="316" t="s">
        <v>68</v>
      </c>
      <c r="AI620" s="317" t="str">
        <f t="shared" si="117"/>
        <v/>
      </c>
    </row>
    <row r="621" spans="1:35" ht="17.25" customHeight="1" x14ac:dyDescent="0.3">
      <c r="A621" s="24"/>
      <c r="B621" s="302">
        <v>609</v>
      </c>
      <c r="C621" s="303"/>
      <c r="D621" s="303"/>
      <c r="E621" s="304"/>
      <c r="F621" s="304"/>
      <c r="G621" s="304"/>
      <c r="H621" s="304"/>
      <c r="I621" s="304"/>
      <c r="J621" s="304"/>
      <c r="K621" s="304"/>
      <c r="L621" s="304"/>
      <c r="M621" s="304"/>
      <c r="N621" s="304"/>
      <c r="O621" s="305" t="str">
        <f t="shared" si="118"/>
        <v/>
      </c>
      <c r="P621" s="306" t="str">
        <f t="shared" si="108"/>
        <v/>
      </c>
      <c r="Q621" s="307">
        <f t="shared" si="109"/>
        <v>100</v>
      </c>
      <c r="R621" s="308" t="str">
        <f t="shared" si="110"/>
        <v/>
      </c>
      <c r="S621" s="309">
        <v>100</v>
      </c>
      <c r="T621" s="310" t="str">
        <f t="shared" si="111"/>
        <v/>
      </c>
      <c r="U621" s="311">
        <v>0</v>
      </c>
      <c r="V621" s="312" t="str">
        <f t="shared" si="112"/>
        <v/>
      </c>
      <c r="W621" s="313" t="s">
        <v>125</v>
      </c>
      <c r="X621" s="314" t="str">
        <f t="shared" si="113"/>
        <v/>
      </c>
      <c r="Y621" s="313" t="s">
        <v>56</v>
      </c>
      <c r="Z621" s="314" t="str">
        <f>IF(SUM($E621:$N621)&gt;0,$X621*(VLOOKUP($Y621,'Lookup Tables'!$K$4:$L$7,2,FALSE)),"")</f>
        <v/>
      </c>
      <c r="AA621" s="309">
        <v>100</v>
      </c>
      <c r="AB621" s="314" t="str">
        <f t="shared" si="114"/>
        <v/>
      </c>
      <c r="AC621" s="309" t="s">
        <v>62</v>
      </c>
      <c r="AD621" s="314" t="str">
        <f t="shared" si="115"/>
        <v/>
      </c>
      <c r="AE621" s="309" t="s">
        <v>56</v>
      </c>
      <c r="AF621" s="314" t="str">
        <f t="shared" si="116"/>
        <v/>
      </c>
      <c r="AG621" s="315" t="str">
        <f t="shared" si="119"/>
        <v/>
      </c>
      <c r="AH621" s="316" t="s">
        <v>68</v>
      </c>
      <c r="AI621" s="317" t="str">
        <f t="shared" si="117"/>
        <v/>
      </c>
    </row>
    <row r="622" spans="1:35" ht="17.25" customHeight="1" x14ac:dyDescent="0.3">
      <c r="A622" s="24"/>
      <c r="B622" s="302">
        <v>610</v>
      </c>
      <c r="C622" s="303"/>
      <c r="D622" s="303"/>
      <c r="E622" s="304"/>
      <c r="F622" s="304"/>
      <c r="G622" s="304"/>
      <c r="H622" s="304"/>
      <c r="I622" s="304"/>
      <c r="J622" s="304"/>
      <c r="K622" s="304"/>
      <c r="L622" s="304"/>
      <c r="M622" s="304"/>
      <c r="N622" s="304"/>
      <c r="O622" s="305" t="str">
        <f t="shared" si="118"/>
        <v/>
      </c>
      <c r="P622" s="306" t="str">
        <f t="shared" si="108"/>
        <v/>
      </c>
      <c r="Q622" s="307">
        <f t="shared" si="109"/>
        <v>100</v>
      </c>
      <c r="R622" s="308" t="str">
        <f t="shared" si="110"/>
        <v/>
      </c>
      <c r="S622" s="309">
        <v>100</v>
      </c>
      <c r="T622" s="310" t="str">
        <f t="shared" si="111"/>
        <v/>
      </c>
      <c r="U622" s="311">
        <v>0</v>
      </c>
      <c r="V622" s="312" t="str">
        <f t="shared" si="112"/>
        <v/>
      </c>
      <c r="W622" s="313" t="s">
        <v>125</v>
      </c>
      <c r="X622" s="314" t="str">
        <f t="shared" si="113"/>
        <v/>
      </c>
      <c r="Y622" s="313" t="s">
        <v>56</v>
      </c>
      <c r="Z622" s="314" t="str">
        <f>IF(SUM($E622:$N622)&gt;0,$X622*(VLOOKUP($Y622,'Lookup Tables'!$K$4:$L$7,2,FALSE)),"")</f>
        <v/>
      </c>
      <c r="AA622" s="309">
        <v>100</v>
      </c>
      <c r="AB622" s="314" t="str">
        <f t="shared" si="114"/>
        <v/>
      </c>
      <c r="AC622" s="309" t="s">
        <v>62</v>
      </c>
      <c r="AD622" s="314" t="str">
        <f t="shared" si="115"/>
        <v/>
      </c>
      <c r="AE622" s="309" t="s">
        <v>56</v>
      </c>
      <c r="AF622" s="314" t="str">
        <f t="shared" si="116"/>
        <v/>
      </c>
      <c r="AG622" s="315" t="str">
        <f t="shared" si="119"/>
        <v/>
      </c>
      <c r="AH622" s="316" t="s">
        <v>68</v>
      </c>
      <c r="AI622" s="317" t="str">
        <f t="shared" si="117"/>
        <v/>
      </c>
    </row>
    <row r="623" spans="1:35" ht="17.25" customHeight="1" x14ac:dyDescent="0.3">
      <c r="A623" s="24"/>
      <c r="B623" s="302">
        <v>611</v>
      </c>
      <c r="C623" s="303"/>
      <c r="D623" s="303"/>
      <c r="E623" s="304"/>
      <c r="F623" s="304"/>
      <c r="G623" s="304"/>
      <c r="H623" s="304"/>
      <c r="I623" s="304"/>
      <c r="J623" s="304"/>
      <c r="K623" s="304"/>
      <c r="L623" s="304"/>
      <c r="M623" s="304"/>
      <c r="N623" s="304"/>
      <c r="O623" s="305" t="str">
        <f t="shared" si="118"/>
        <v/>
      </c>
      <c r="P623" s="306" t="str">
        <f t="shared" si="108"/>
        <v/>
      </c>
      <c r="Q623" s="307">
        <f t="shared" si="109"/>
        <v>100</v>
      </c>
      <c r="R623" s="308" t="str">
        <f t="shared" si="110"/>
        <v/>
      </c>
      <c r="S623" s="309">
        <v>100</v>
      </c>
      <c r="T623" s="310" t="str">
        <f t="shared" si="111"/>
        <v/>
      </c>
      <c r="U623" s="311">
        <v>0</v>
      </c>
      <c r="V623" s="312" t="str">
        <f t="shared" si="112"/>
        <v/>
      </c>
      <c r="W623" s="313" t="s">
        <v>125</v>
      </c>
      <c r="X623" s="314" t="str">
        <f t="shared" si="113"/>
        <v/>
      </c>
      <c r="Y623" s="313" t="s">
        <v>56</v>
      </c>
      <c r="Z623" s="314" t="str">
        <f>IF(SUM($E623:$N623)&gt;0,$X623*(VLOOKUP($Y623,'Lookup Tables'!$K$4:$L$7,2,FALSE)),"")</f>
        <v/>
      </c>
      <c r="AA623" s="309">
        <v>100</v>
      </c>
      <c r="AB623" s="314" t="str">
        <f t="shared" si="114"/>
        <v/>
      </c>
      <c r="AC623" s="309" t="s">
        <v>62</v>
      </c>
      <c r="AD623" s="314" t="str">
        <f t="shared" si="115"/>
        <v/>
      </c>
      <c r="AE623" s="309" t="s">
        <v>56</v>
      </c>
      <c r="AF623" s="314" t="str">
        <f t="shared" si="116"/>
        <v/>
      </c>
      <c r="AG623" s="315" t="str">
        <f t="shared" si="119"/>
        <v/>
      </c>
      <c r="AH623" s="316" t="s">
        <v>68</v>
      </c>
      <c r="AI623" s="317" t="str">
        <f t="shared" si="117"/>
        <v/>
      </c>
    </row>
    <row r="624" spans="1:35" ht="17.25" customHeight="1" x14ac:dyDescent="0.3">
      <c r="A624" s="24"/>
      <c r="B624" s="302">
        <v>612</v>
      </c>
      <c r="C624" s="303"/>
      <c r="D624" s="303"/>
      <c r="E624" s="304"/>
      <c r="F624" s="304"/>
      <c r="G624" s="304"/>
      <c r="H624" s="304"/>
      <c r="I624" s="304"/>
      <c r="J624" s="304"/>
      <c r="K624" s="304"/>
      <c r="L624" s="304"/>
      <c r="M624" s="304"/>
      <c r="N624" s="304"/>
      <c r="O624" s="305" t="str">
        <f t="shared" si="118"/>
        <v/>
      </c>
      <c r="P624" s="306" t="str">
        <f t="shared" si="108"/>
        <v/>
      </c>
      <c r="Q624" s="307">
        <f t="shared" si="109"/>
        <v>100</v>
      </c>
      <c r="R624" s="308" t="str">
        <f t="shared" si="110"/>
        <v/>
      </c>
      <c r="S624" s="309">
        <v>100</v>
      </c>
      <c r="T624" s="310" t="str">
        <f t="shared" si="111"/>
        <v/>
      </c>
      <c r="U624" s="311">
        <v>0</v>
      </c>
      <c r="V624" s="312" t="str">
        <f t="shared" si="112"/>
        <v/>
      </c>
      <c r="W624" s="313" t="s">
        <v>125</v>
      </c>
      <c r="X624" s="314" t="str">
        <f t="shared" si="113"/>
        <v/>
      </c>
      <c r="Y624" s="313" t="s">
        <v>56</v>
      </c>
      <c r="Z624" s="314" t="str">
        <f>IF(SUM($E624:$N624)&gt;0,$X624*(VLOOKUP($Y624,'Lookup Tables'!$K$4:$L$7,2,FALSE)),"")</f>
        <v/>
      </c>
      <c r="AA624" s="309">
        <v>100</v>
      </c>
      <c r="AB624" s="314" t="str">
        <f t="shared" si="114"/>
        <v/>
      </c>
      <c r="AC624" s="309" t="s">
        <v>62</v>
      </c>
      <c r="AD624" s="314" t="str">
        <f t="shared" si="115"/>
        <v/>
      </c>
      <c r="AE624" s="309" t="s">
        <v>56</v>
      </c>
      <c r="AF624" s="314" t="str">
        <f t="shared" si="116"/>
        <v/>
      </c>
      <c r="AG624" s="315" t="str">
        <f t="shared" si="119"/>
        <v/>
      </c>
      <c r="AH624" s="316" t="s">
        <v>68</v>
      </c>
      <c r="AI624" s="317" t="str">
        <f t="shared" si="117"/>
        <v/>
      </c>
    </row>
    <row r="625" spans="1:35" ht="17.25" customHeight="1" x14ac:dyDescent="0.3">
      <c r="A625" s="24"/>
      <c r="B625" s="302">
        <v>613</v>
      </c>
      <c r="C625" s="303"/>
      <c r="D625" s="303"/>
      <c r="E625" s="304"/>
      <c r="F625" s="304"/>
      <c r="G625" s="304"/>
      <c r="H625" s="304"/>
      <c r="I625" s="304"/>
      <c r="J625" s="304"/>
      <c r="K625" s="304"/>
      <c r="L625" s="304"/>
      <c r="M625" s="304"/>
      <c r="N625" s="304"/>
      <c r="O625" s="305" t="str">
        <f t="shared" si="118"/>
        <v/>
      </c>
      <c r="P625" s="306" t="str">
        <f t="shared" si="108"/>
        <v/>
      </c>
      <c r="Q625" s="307">
        <f t="shared" si="109"/>
        <v>100</v>
      </c>
      <c r="R625" s="308" t="str">
        <f t="shared" si="110"/>
        <v/>
      </c>
      <c r="S625" s="309">
        <v>100</v>
      </c>
      <c r="T625" s="310" t="str">
        <f t="shared" si="111"/>
        <v/>
      </c>
      <c r="U625" s="311">
        <v>0</v>
      </c>
      <c r="V625" s="312" t="str">
        <f t="shared" si="112"/>
        <v/>
      </c>
      <c r="W625" s="313" t="s">
        <v>125</v>
      </c>
      <c r="X625" s="314" t="str">
        <f t="shared" si="113"/>
        <v/>
      </c>
      <c r="Y625" s="313" t="s">
        <v>56</v>
      </c>
      <c r="Z625" s="314" t="str">
        <f>IF(SUM($E625:$N625)&gt;0,$X625*(VLOOKUP($Y625,'Lookup Tables'!$K$4:$L$7,2,FALSE)),"")</f>
        <v/>
      </c>
      <c r="AA625" s="309">
        <v>100</v>
      </c>
      <c r="AB625" s="314" t="str">
        <f t="shared" si="114"/>
        <v/>
      </c>
      <c r="AC625" s="309" t="s">
        <v>62</v>
      </c>
      <c r="AD625" s="314" t="str">
        <f t="shared" si="115"/>
        <v/>
      </c>
      <c r="AE625" s="309" t="s">
        <v>56</v>
      </c>
      <c r="AF625" s="314" t="str">
        <f t="shared" si="116"/>
        <v/>
      </c>
      <c r="AG625" s="315" t="str">
        <f t="shared" si="119"/>
        <v/>
      </c>
      <c r="AH625" s="316" t="s">
        <v>68</v>
      </c>
      <c r="AI625" s="317" t="str">
        <f t="shared" si="117"/>
        <v/>
      </c>
    </row>
    <row r="626" spans="1:35" ht="17.25" customHeight="1" x14ac:dyDescent="0.3">
      <c r="A626" s="24"/>
      <c r="B626" s="302">
        <v>614</v>
      </c>
      <c r="C626" s="303"/>
      <c r="D626" s="303"/>
      <c r="E626" s="304"/>
      <c r="F626" s="304"/>
      <c r="G626" s="304"/>
      <c r="H626" s="304"/>
      <c r="I626" s="304"/>
      <c r="J626" s="304"/>
      <c r="K626" s="304"/>
      <c r="L626" s="304"/>
      <c r="M626" s="304"/>
      <c r="N626" s="304"/>
      <c r="O626" s="305" t="str">
        <f t="shared" si="118"/>
        <v/>
      </c>
      <c r="P626" s="306" t="str">
        <f t="shared" si="108"/>
        <v/>
      </c>
      <c r="Q626" s="307">
        <f t="shared" si="109"/>
        <v>100</v>
      </c>
      <c r="R626" s="308" t="str">
        <f t="shared" si="110"/>
        <v/>
      </c>
      <c r="S626" s="309">
        <v>100</v>
      </c>
      <c r="T626" s="310" t="str">
        <f t="shared" si="111"/>
        <v/>
      </c>
      <c r="U626" s="311">
        <v>0</v>
      </c>
      <c r="V626" s="312" t="str">
        <f t="shared" si="112"/>
        <v/>
      </c>
      <c r="W626" s="313" t="s">
        <v>125</v>
      </c>
      <c r="X626" s="314" t="str">
        <f t="shared" si="113"/>
        <v/>
      </c>
      <c r="Y626" s="313" t="s">
        <v>56</v>
      </c>
      <c r="Z626" s="314" t="str">
        <f>IF(SUM($E626:$N626)&gt;0,$X626*(VLOOKUP($Y626,'Lookup Tables'!$K$4:$L$7,2,FALSE)),"")</f>
        <v/>
      </c>
      <c r="AA626" s="309">
        <v>100</v>
      </c>
      <c r="AB626" s="314" t="str">
        <f t="shared" si="114"/>
        <v/>
      </c>
      <c r="AC626" s="309" t="s">
        <v>62</v>
      </c>
      <c r="AD626" s="314" t="str">
        <f t="shared" si="115"/>
        <v/>
      </c>
      <c r="AE626" s="309" t="s">
        <v>56</v>
      </c>
      <c r="AF626" s="314" t="str">
        <f t="shared" si="116"/>
        <v/>
      </c>
      <c r="AG626" s="315" t="str">
        <f t="shared" si="119"/>
        <v/>
      </c>
      <c r="AH626" s="316" t="s">
        <v>68</v>
      </c>
      <c r="AI626" s="317" t="str">
        <f t="shared" si="117"/>
        <v/>
      </c>
    </row>
    <row r="627" spans="1:35" ht="17.25" customHeight="1" x14ac:dyDescent="0.3">
      <c r="A627" s="24"/>
      <c r="B627" s="302">
        <v>615</v>
      </c>
      <c r="C627" s="303"/>
      <c r="D627" s="303"/>
      <c r="E627" s="304"/>
      <c r="F627" s="304"/>
      <c r="G627" s="304"/>
      <c r="H627" s="304"/>
      <c r="I627" s="304"/>
      <c r="J627" s="304"/>
      <c r="K627" s="304"/>
      <c r="L627" s="304"/>
      <c r="M627" s="304"/>
      <c r="N627" s="304"/>
      <c r="O627" s="305" t="str">
        <f t="shared" si="118"/>
        <v/>
      </c>
      <c r="P627" s="306" t="str">
        <f t="shared" si="108"/>
        <v/>
      </c>
      <c r="Q627" s="307">
        <f t="shared" si="109"/>
        <v>100</v>
      </c>
      <c r="R627" s="308" t="str">
        <f t="shared" si="110"/>
        <v/>
      </c>
      <c r="S627" s="309">
        <v>100</v>
      </c>
      <c r="T627" s="310" t="str">
        <f t="shared" si="111"/>
        <v/>
      </c>
      <c r="U627" s="311">
        <v>0</v>
      </c>
      <c r="V627" s="312" t="str">
        <f t="shared" si="112"/>
        <v/>
      </c>
      <c r="W627" s="313" t="s">
        <v>125</v>
      </c>
      <c r="X627" s="314" t="str">
        <f t="shared" si="113"/>
        <v/>
      </c>
      <c r="Y627" s="313" t="s">
        <v>56</v>
      </c>
      <c r="Z627" s="314" t="str">
        <f>IF(SUM($E627:$N627)&gt;0,$X627*(VLOOKUP($Y627,'Lookup Tables'!$K$4:$L$7,2,FALSE)),"")</f>
        <v/>
      </c>
      <c r="AA627" s="309">
        <v>100</v>
      </c>
      <c r="AB627" s="314" t="str">
        <f t="shared" si="114"/>
        <v/>
      </c>
      <c r="AC627" s="309" t="s">
        <v>62</v>
      </c>
      <c r="AD627" s="314" t="str">
        <f t="shared" si="115"/>
        <v/>
      </c>
      <c r="AE627" s="309" t="s">
        <v>56</v>
      </c>
      <c r="AF627" s="314" t="str">
        <f t="shared" si="116"/>
        <v/>
      </c>
      <c r="AG627" s="315" t="str">
        <f t="shared" si="119"/>
        <v/>
      </c>
      <c r="AH627" s="316" t="s">
        <v>68</v>
      </c>
      <c r="AI627" s="317" t="str">
        <f t="shared" si="117"/>
        <v/>
      </c>
    </row>
    <row r="628" spans="1:35" ht="17.25" customHeight="1" x14ac:dyDescent="0.3">
      <c r="A628" s="24"/>
      <c r="B628" s="302">
        <v>616</v>
      </c>
      <c r="C628" s="303"/>
      <c r="D628" s="303"/>
      <c r="E628" s="304"/>
      <c r="F628" s="304"/>
      <c r="G628" s="304"/>
      <c r="H628" s="304"/>
      <c r="I628" s="304"/>
      <c r="J628" s="304"/>
      <c r="K628" s="304"/>
      <c r="L628" s="304"/>
      <c r="M628" s="304"/>
      <c r="N628" s="304"/>
      <c r="O628" s="305" t="str">
        <f t="shared" si="118"/>
        <v/>
      </c>
      <c r="P628" s="306" t="str">
        <f t="shared" si="108"/>
        <v/>
      </c>
      <c r="Q628" s="307">
        <f t="shared" si="109"/>
        <v>100</v>
      </c>
      <c r="R628" s="308" t="str">
        <f t="shared" si="110"/>
        <v/>
      </c>
      <c r="S628" s="309">
        <v>100</v>
      </c>
      <c r="T628" s="310" t="str">
        <f t="shared" si="111"/>
        <v/>
      </c>
      <c r="U628" s="311">
        <v>0</v>
      </c>
      <c r="V628" s="312" t="str">
        <f t="shared" si="112"/>
        <v/>
      </c>
      <c r="W628" s="313" t="s">
        <v>125</v>
      </c>
      <c r="X628" s="314" t="str">
        <f t="shared" si="113"/>
        <v/>
      </c>
      <c r="Y628" s="313" t="s">
        <v>56</v>
      </c>
      <c r="Z628" s="314" t="str">
        <f>IF(SUM($E628:$N628)&gt;0,$X628*(VLOOKUP($Y628,'Lookup Tables'!$K$4:$L$7,2,FALSE)),"")</f>
        <v/>
      </c>
      <c r="AA628" s="309">
        <v>100</v>
      </c>
      <c r="AB628" s="314" t="str">
        <f t="shared" si="114"/>
        <v/>
      </c>
      <c r="AC628" s="309" t="s">
        <v>62</v>
      </c>
      <c r="AD628" s="314" t="str">
        <f t="shared" si="115"/>
        <v/>
      </c>
      <c r="AE628" s="309" t="s">
        <v>56</v>
      </c>
      <c r="AF628" s="314" t="str">
        <f t="shared" si="116"/>
        <v/>
      </c>
      <c r="AG628" s="315" t="str">
        <f t="shared" si="119"/>
        <v/>
      </c>
      <c r="AH628" s="316" t="s">
        <v>68</v>
      </c>
      <c r="AI628" s="317" t="str">
        <f t="shared" si="117"/>
        <v/>
      </c>
    </row>
    <row r="629" spans="1:35" ht="17.25" customHeight="1" x14ac:dyDescent="0.3">
      <c r="A629" s="24"/>
      <c r="B629" s="302">
        <v>617</v>
      </c>
      <c r="C629" s="303"/>
      <c r="D629" s="303"/>
      <c r="E629" s="304"/>
      <c r="F629" s="304"/>
      <c r="G629" s="304"/>
      <c r="H629" s="304"/>
      <c r="I629" s="304"/>
      <c r="J629" s="304"/>
      <c r="K629" s="304"/>
      <c r="L629" s="304"/>
      <c r="M629" s="304"/>
      <c r="N629" s="304"/>
      <c r="O629" s="305" t="str">
        <f t="shared" si="118"/>
        <v/>
      </c>
      <c r="P629" s="306" t="str">
        <f t="shared" si="108"/>
        <v/>
      </c>
      <c r="Q629" s="307">
        <f t="shared" si="109"/>
        <v>100</v>
      </c>
      <c r="R629" s="308" t="str">
        <f t="shared" si="110"/>
        <v/>
      </c>
      <c r="S629" s="309">
        <v>100</v>
      </c>
      <c r="T629" s="310" t="str">
        <f t="shared" si="111"/>
        <v/>
      </c>
      <c r="U629" s="311">
        <v>0</v>
      </c>
      <c r="V629" s="312" t="str">
        <f t="shared" si="112"/>
        <v/>
      </c>
      <c r="W629" s="313" t="s">
        <v>125</v>
      </c>
      <c r="X629" s="314" t="str">
        <f t="shared" si="113"/>
        <v/>
      </c>
      <c r="Y629" s="313" t="s">
        <v>56</v>
      </c>
      <c r="Z629" s="314" t="str">
        <f>IF(SUM($E629:$N629)&gt;0,$X629*(VLOOKUP($Y629,'Lookup Tables'!$K$4:$L$7,2,FALSE)),"")</f>
        <v/>
      </c>
      <c r="AA629" s="309">
        <v>100</v>
      </c>
      <c r="AB629" s="314" t="str">
        <f t="shared" si="114"/>
        <v/>
      </c>
      <c r="AC629" s="309" t="s">
        <v>62</v>
      </c>
      <c r="AD629" s="314" t="str">
        <f t="shared" si="115"/>
        <v/>
      </c>
      <c r="AE629" s="309" t="s">
        <v>56</v>
      </c>
      <c r="AF629" s="314" t="str">
        <f t="shared" si="116"/>
        <v/>
      </c>
      <c r="AG629" s="315" t="str">
        <f t="shared" si="119"/>
        <v/>
      </c>
      <c r="AH629" s="316" t="s">
        <v>68</v>
      </c>
      <c r="AI629" s="317" t="str">
        <f t="shared" si="117"/>
        <v/>
      </c>
    </row>
    <row r="630" spans="1:35" ht="17.25" customHeight="1" x14ac:dyDescent="0.3">
      <c r="A630" s="24"/>
      <c r="B630" s="302">
        <v>618</v>
      </c>
      <c r="C630" s="303"/>
      <c r="D630" s="303"/>
      <c r="E630" s="304"/>
      <c r="F630" s="304"/>
      <c r="G630" s="304"/>
      <c r="H630" s="304"/>
      <c r="I630" s="304"/>
      <c r="J630" s="304"/>
      <c r="K630" s="304"/>
      <c r="L630" s="304"/>
      <c r="M630" s="304"/>
      <c r="N630" s="304"/>
      <c r="O630" s="305" t="str">
        <f t="shared" si="118"/>
        <v/>
      </c>
      <c r="P630" s="306" t="str">
        <f t="shared" si="108"/>
        <v/>
      </c>
      <c r="Q630" s="307">
        <f t="shared" si="109"/>
        <v>100</v>
      </c>
      <c r="R630" s="308" t="str">
        <f t="shared" si="110"/>
        <v/>
      </c>
      <c r="S630" s="309">
        <v>100</v>
      </c>
      <c r="T630" s="310" t="str">
        <f t="shared" si="111"/>
        <v/>
      </c>
      <c r="U630" s="311">
        <v>0</v>
      </c>
      <c r="V630" s="312" t="str">
        <f t="shared" si="112"/>
        <v/>
      </c>
      <c r="W630" s="313" t="s">
        <v>125</v>
      </c>
      <c r="X630" s="314" t="str">
        <f t="shared" si="113"/>
        <v/>
      </c>
      <c r="Y630" s="313" t="s">
        <v>56</v>
      </c>
      <c r="Z630" s="314" t="str">
        <f>IF(SUM($E630:$N630)&gt;0,$X630*(VLOOKUP($Y630,'Lookup Tables'!$K$4:$L$7,2,FALSE)),"")</f>
        <v/>
      </c>
      <c r="AA630" s="309">
        <v>100</v>
      </c>
      <c r="AB630" s="314" t="str">
        <f t="shared" si="114"/>
        <v/>
      </c>
      <c r="AC630" s="309" t="s">
        <v>62</v>
      </c>
      <c r="AD630" s="314" t="str">
        <f t="shared" si="115"/>
        <v/>
      </c>
      <c r="AE630" s="309" t="s">
        <v>56</v>
      </c>
      <c r="AF630" s="314" t="str">
        <f t="shared" si="116"/>
        <v/>
      </c>
      <c r="AG630" s="315" t="str">
        <f t="shared" si="119"/>
        <v/>
      </c>
      <c r="AH630" s="316" t="s">
        <v>68</v>
      </c>
      <c r="AI630" s="317" t="str">
        <f t="shared" si="117"/>
        <v/>
      </c>
    </row>
    <row r="631" spans="1:35" ht="17.25" customHeight="1" x14ac:dyDescent="0.3">
      <c r="A631" s="24"/>
      <c r="B631" s="302">
        <v>619</v>
      </c>
      <c r="C631" s="303"/>
      <c r="D631" s="303"/>
      <c r="E631" s="304"/>
      <c r="F631" s="304"/>
      <c r="G631" s="304"/>
      <c r="H631" s="304"/>
      <c r="I631" s="304"/>
      <c r="J631" s="304"/>
      <c r="K631" s="304"/>
      <c r="L631" s="304"/>
      <c r="M631" s="304"/>
      <c r="N631" s="304"/>
      <c r="O631" s="305" t="str">
        <f t="shared" si="118"/>
        <v/>
      </c>
      <c r="P631" s="306" t="str">
        <f t="shared" si="108"/>
        <v/>
      </c>
      <c r="Q631" s="307">
        <f t="shared" si="109"/>
        <v>100</v>
      </c>
      <c r="R631" s="308" t="str">
        <f t="shared" si="110"/>
        <v/>
      </c>
      <c r="S631" s="309">
        <v>100</v>
      </c>
      <c r="T631" s="310" t="str">
        <f t="shared" si="111"/>
        <v/>
      </c>
      <c r="U631" s="311">
        <v>0</v>
      </c>
      <c r="V631" s="312" t="str">
        <f t="shared" si="112"/>
        <v/>
      </c>
      <c r="W631" s="313" t="s">
        <v>125</v>
      </c>
      <c r="X631" s="314" t="str">
        <f t="shared" si="113"/>
        <v/>
      </c>
      <c r="Y631" s="313" t="s">
        <v>56</v>
      </c>
      <c r="Z631" s="314" t="str">
        <f>IF(SUM($E631:$N631)&gt;0,$X631*(VLOOKUP($Y631,'Lookup Tables'!$K$4:$L$7,2,FALSE)),"")</f>
        <v/>
      </c>
      <c r="AA631" s="309">
        <v>100</v>
      </c>
      <c r="AB631" s="314" t="str">
        <f t="shared" si="114"/>
        <v/>
      </c>
      <c r="AC631" s="309" t="s">
        <v>62</v>
      </c>
      <c r="AD631" s="314" t="str">
        <f t="shared" si="115"/>
        <v/>
      </c>
      <c r="AE631" s="309" t="s">
        <v>56</v>
      </c>
      <c r="AF631" s="314" t="str">
        <f t="shared" si="116"/>
        <v/>
      </c>
      <c r="AG631" s="315" t="str">
        <f t="shared" si="119"/>
        <v/>
      </c>
      <c r="AH631" s="316" t="s">
        <v>68</v>
      </c>
      <c r="AI631" s="317" t="str">
        <f t="shared" si="117"/>
        <v/>
      </c>
    </row>
    <row r="632" spans="1:35" ht="17.25" customHeight="1" x14ac:dyDescent="0.3">
      <c r="A632" s="24"/>
      <c r="B632" s="302">
        <v>620</v>
      </c>
      <c r="C632" s="303"/>
      <c r="D632" s="303"/>
      <c r="E632" s="304"/>
      <c r="F632" s="304"/>
      <c r="G632" s="304"/>
      <c r="H632" s="304"/>
      <c r="I632" s="304"/>
      <c r="J632" s="304"/>
      <c r="K632" s="304"/>
      <c r="L632" s="304"/>
      <c r="M632" s="304"/>
      <c r="N632" s="304"/>
      <c r="O632" s="305" t="str">
        <f t="shared" si="118"/>
        <v/>
      </c>
      <c r="P632" s="306" t="str">
        <f t="shared" si="108"/>
        <v/>
      </c>
      <c r="Q632" s="307">
        <f t="shared" si="109"/>
        <v>100</v>
      </c>
      <c r="R632" s="308" t="str">
        <f t="shared" si="110"/>
        <v/>
      </c>
      <c r="S632" s="309">
        <v>100</v>
      </c>
      <c r="T632" s="310" t="str">
        <f t="shared" si="111"/>
        <v/>
      </c>
      <c r="U632" s="311">
        <v>0</v>
      </c>
      <c r="V632" s="312" t="str">
        <f t="shared" si="112"/>
        <v/>
      </c>
      <c r="W632" s="313" t="s">
        <v>125</v>
      </c>
      <c r="X632" s="314" t="str">
        <f t="shared" si="113"/>
        <v/>
      </c>
      <c r="Y632" s="313" t="s">
        <v>56</v>
      </c>
      <c r="Z632" s="314" t="str">
        <f>IF(SUM($E632:$N632)&gt;0,$X632*(VLOOKUP($Y632,'Lookup Tables'!$K$4:$L$7,2,FALSE)),"")</f>
        <v/>
      </c>
      <c r="AA632" s="309">
        <v>100</v>
      </c>
      <c r="AB632" s="314" t="str">
        <f t="shared" si="114"/>
        <v/>
      </c>
      <c r="AC632" s="309" t="s">
        <v>62</v>
      </c>
      <c r="AD632" s="314" t="str">
        <f t="shared" si="115"/>
        <v/>
      </c>
      <c r="AE632" s="309" t="s">
        <v>56</v>
      </c>
      <c r="AF632" s="314" t="str">
        <f t="shared" si="116"/>
        <v/>
      </c>
      <c r="AG632" s="315" t="str">
        <f t="shared" si="119"/>
        <v/>
      </c>
      <c r="AH632" s="316" t="s">
        <v>68</v>
      </c>
      <c r="AI632" s="317" t="str">
        <f t="shared" si="117"/>
        <v/>
      </c>
    </row>
    <row r="633" spans="1:35" ht="17.25" customHeight="1" x14ac:dyDescent="0.3">
      <c r="A633" s="24"/>
      <c r="B633" s="302">
        <v>621</v>
      </c>
      <c r="C633" s="303"/>
      <c r="D633" s="303"/>
      <c r="E633" s="304"/>
      <c r="F633" s="304"/>
      <c r="G633" s="304"/>
      <c r="H633" s="304"/>
      <c r="I633" s="304"/>
      <c r="J633" s="304"/>
      <c r="K633" s="304"/>
      <c r="L633" s="304"/>
      <c r="M633" s="304"/>
      <c r="N633" s="304"/>
      <c r="O633" s="305" t="str">
        <f t="shared" si="118"/>
        <v/>
      </c>
      <c r="P633" s="306" t="str">
        <f t="shared" si="108"/>
        <v/>
      </c>
      <c r="Q633" s="307">
        <f t="shared" si="109"/>
        <v>100</v>
      </c>
      <c r="R633" s="308" t="str">
        <f t="shared" si="110"/>
        <v/>
      </c>
      <c r="S633" s="309">
        <v>100</v>
      </c>
      <c r="T633" s="310" t="str">
        <f t="shared" si="111"/>
        <v/>
      </c>
      <c r="U633" s="311">
        <v>0</v>
      </c>
      <c r="V633" s="312" t="str">
        <f t="shared" si="112"/>
        <v/>
      </c>
      <c r="W633" s="313" t="s">
        <v>125</v>
      </c>
      <c r="X633" s="314" t="str">
        <f t="shared" si="113"/>
        <v/>
      </c>
      <c r="Y633" s="313" t="s">
        <v>56</v>
      </c>
      <c r="Z633" s="314" t="str">
        <f>IF(SUM($E633:$N633)&gt;0,$X633*(VLOOKUP($Y633,'Lookup Tables'!$K$4:$L$7,2,FALSE)),"")</f>
        <v/>
      </c>
      <c r="AA633" s="309">
        <v>100</v>
      </c>
      <c r="AB633" s="314" t="str">
        <f t="shared" si="114"/>
        <v/>
      </c>
      <c r="AC633" s="309" t="s">
        <v>62</v>
      </c>
      <c r="AD633" s="314" t="str">
        <f t="shared" si="115"/>
        <v/>
      </c>
      <c r="AE633" s="309" t="s">
        <v>56</v>
      </c>
      <c r="AF633" s="314" t="str">
        <f t="shared" si="116"/>
        <v/>
      </c>
      <c r="AG633" s="315" t="str">
        <f t="shared" si="119"/>
        <v/>
      </c>
      <c r="AH633" s="316" t="s">
        <v>68</v>
      </c>
      <c r="AI633" s="317" t="str">
        <f t="shared" si="117"/>
        <v/>
      </c>
    </row>
    <row r="634" spans="1:35" ht="17.25" customHeight="1" x14ac:dyDescent="0.3">
      <c r="A634" s="24"/>
      <c r="B634" s="302">
        <v>622</v>
      </c>
      <c r="C634" s="303"/>
      <c r="D634" s="303"/>
      <c r="E634" s="304"/>
      <c r="F634" s="304"/>
      <c r="G634" s="304"/>
      <c r="H634" s="304"/>
      <c r="I634" s="304"/>
      <c r="J634" s="304"/>
      <c r="K634" s="304"/>
      <c r="L634" s="304"/>
      <c r="M634" s="304"/>
      <c r="N634" s="304"/>
      <c r="O634" s="305" t="str">
        <f t="shared" si="118"/>
        <v/>
      </c>
      <c r="P634" s="306" t="str">
        <f t="shared" si="108"/>
        <v/>
      </c>
      <c r="Q634" s="307">
        <f t="shared" si="109"/>
        <v>100</v>
      </c>
      <c r="R634" s="308" t="str">
        <f t="shared" si="110"/>
        <v/>
      </c>
      <c r="S634" s="309">
        <v>100</v>
      </c>
      <c r="T634" s="310" t="str">
        <f t="shared" si="111"/>
        <v/>
      </c>
      <c r="U634" s="311">
        <v>0</v>
      </c>
      <c r="V634" s="312" t="str">
        <f t="shared" si="112"/>
        <v/>
      </c>
      <c r="W634" s="313" t="s">
        <v>125</v>
      </c>
      <c r="X634" s="314" t="str">
        <f t="shared" si="113"/>
        <v/>
      </c>
      <c r="Y634" s="313" t="s">
        <v>56</v>
      </c>
      <c r="Z634" s="314" t="str">
        <f>IF(SUM($E634:$N634)&gt;0,$X634*(VLOOKUP($Y634,'Lookup Tables'!$K$4:$L$7,2,FALSE)),"")</f>
        <v/>
      </c>
      <c r="AA634" s="309">
        <v>100</v>
      </c>
      <c r="AB634" s="314" t="str">
        <f t="shared" si="114"/>
        <v/>
      </c>
      <c r="AC634" s="309" t="s">
        <v>62</v>
      </c>
      <c r="AD634" s="314" t="str">
        <f t="shared" si="115"/>
        <v/>
      </c>
      <c r="AE634" s="309" t="s">
        <v>56</v>
      </c>
      <c r="AF634" s="314" t="str">
        <f t="shared" si="116"/>
        <v/>
      </c>
      <c r="AG634" s="315" t="str">
        <f t="shared" si="119"/>
        <v/>
      </c>
      <c r="AH634" s="316" t="s">
        <v>68</v>
      </c>
      <c r="AI634" s="317" t="str">
        <f t="shared" si="117"/>
        <v/>
      </c>
    </row>
    <row r="635" spans="1:35" ht="17.25" customHeight="1" x14ac:dyDescent="0.3">
      <c r="A635" s="24"/>
      <c r="B635" s="302">
        <v>623</v>
      </c>
      <c r="C635" s="303"/>
      <c r="D635" s="303"/>
      <c r="E635" s="304"/>
      <c r="F635" s="304"/>
      <c r="G635" s="304"/>
      <c r="H635" s="304"/>
      <c r="I635" s="304"/>
      <c r="J635" s="304"/>
      <c r="K635" s="304"/>
      <c r="L635" s="304"/>
      <c r="M635" s="304"/>
      <c r="N635" s="304"/>
      <c r="O635" s="305" t="str">
        <f t="shared" si="118"/>
        <v/>
      </c>
      <c r="P635" s="306" t="str">
        <f t="shared" si="108"/>
        <v/>
      </c>
      <c r="Q635" s="307">
        <f t="shared" si="109"/>
        <v>100</v>
      </c>
      <c r="R635" s="308" t="str">
        <f t="shared" si="110"/>
        <v/>
      </c>
      <c r="S635" s="309">
        <v>100</v>
      </c>
      <c r="T635" s="310" t="str">
        <f t="shared" si="111"/>
        <v/>
      </c>
      <c r="U635" s="311">
        <v>0</v>
      </c>
      <c r="V635" s="312" t="str">
        <f t="shared" si="112"/>
        <v/>
      </c>
      <c r="W635" s="313" t="s">
        <v>125</v>
      </c>
      <c r="X635" s="314" t="str">
        <f t="shared" si="113"/>
        <v/>
      </c>
      <c r="Y635" s="313" t="s">
        <v>56</v>
      </c>
      <c r="Z635" s="314" t="str">
        <f>IF(SUM($E635:$N635)&gt;0,$X635*(VLOOKUP($Y635,'Lookup Tables'!$K$4:$L$7,2,FALSE)),"")</f>
        <v/>
      </c>
      <c r="AA635" s="309">
        <v>100</v>
      </c>
      <c r="AB635" s="314" t="str">
        <f t="shared" si="114"/>
        <v/>
      </c>
      <c r="AC635" s="309" t="s">
        <v>62</v>
      </c>
      <c r="AD635" s="314" t="str">
        <f t="shared" si="115"/>
        <v/>
      </c>
      <c r="AE635" s="309" t="s">
        <v>56</v>
      </c>
      <c r="AF635" s="314" t="str">
        <f t="shared" si="116"/>
        <v/>
      </c>
      <c r="AG635" s="315" t="str">
        <f t="shared" si="119"/>
        <v/>
      </c>
      <c r="AH635" s="316" t="s">
        <v>68</v>
      </c>
      <c r="AI635" s="317" t="str">
        <f t="shared" si="117"/>
        <v/>
      </c>
    </row>
    <row r="636" spans="1:35" ht="17.25" customHeight="1" x14ac:dyDescent="0.3">
      <c r="A636" s="24"/>
      <c r="B636" s="302">
        <v>624</v>
      </c>
      <c r="C636" s="303"/>
      <c r="D636" s="303"/>
      <c r="E636" s="304"/>
      <c r="F636" s="304"/>
      <c r="G636" s="304"/>
      <c r="H636" s="304"/>
      <c r="I636" s="304"/>
      <c r="J636" s="304"/>
      <c r="K636" s="304"/>
      <c r="L636" s="304"/>
      <c r="M636" s="304"/>
      <c r="N636" s="304"/>
      <c r="O636" s="305" t="str">
        <f t="shared" si="118"/>
        <v/>
      </c>
      <c r="P636" s="306" t="str">
        <f t="shared" si="108"/>
        <v/>
      </c>
      <c r="Q636" s="307">
        <f t="shared" si="109"/>
        <v>100</v>
      </c>
      <c r="R636" s="308" t="str">
        <f t="shared" si="110"/>
        <v/>
      </c>
      <c r="S636" s="309">
        <v>100</v>
      </c>
      <c r="T636" s="310" t="str">
        <f t="shared" si="111"/>
        <v/>
      </c>
      <c r="U636" s="311">
        <v>0</v>
      </c>
      <c r="V636" s="312" t="str">
        <f t="shared" si="112"/>
        <v/>
      </c>
      <c r="W636" s="313" t="s">
        <v>125</v>
      </c>
      <c r="X636" s="314" t="str">
        <f t="shared" si="113"/>
        <v/>
      </c>
      <c r="Y636" s="313" t="s">
        <v>56</v>
      </c>
      <c r="Z636" s="314" t="str">
        <f>IF(SUM($E636:$N636)&gt;0,$X636*(VLOOKUP($Y636,'Lookup Tables'!$K$4:$L$7,2,FALSE)),"")</f>
        <v/>
      </c>
      <c r="AA636" s="309">
        <v>100</v>
      </c>
      <c r="AB636" s="314" t="str">
        <f t="shared" si="114"/>
        <v/>
      </c>
      <c r="AC636" s="309" t="s">
        <v>62</v>
      </c>
      <c r="AD636" s="314" t="str">
        <f t="shared" si="115"/>
        <v/>
      </c>
      <c r="AE636" s="309" t="s">
        <v>56</v>
      </c>
      <c r="AF636" s="314" t="str">
        <f t="shared" si="116"/>
        <v/>
      </c>
      <c r="AG636" s="315" t="str">
        <f t="shared" si="119"/>
        <v/>
      </c>
      <c r="AH636" s="316" t="s">
        <v>68</v>
      </c>
      <c r="AI636" s="317" t="str">
        <f t="shared" si="117"/>
        <v/>
      </c>
    </row>
    <row r="637" spans="1:35" ht="17.25" customHeight="1" x14ac:dyDescent="0.3">
      <c r="A637" s="24"/>
      <c r="B637" s="302">
        <v>625</v>
      </c>
      <c r="C637" s="303"/>
      <c r="D637" s="303"/>
      <c r="E637" s="304"/>
      <c r="F637" s="304"/>
      <c r="G637" s="304"/>
      <c r="H637" s="304"/>
      <c r="I637" s="304"/>
      <c r="J637" s="304"/>
      <c r="K637" s="304"/>
      <c r="L637" s="304"/>
      <c r="M637" s="304"/>
      <c r="N637" s="304"/>
      <c r="O637" s="305" t="str">
        <f t="shared" si="118"/>
        <v/>
      </c>
      <c r="P637" s="306" t="str">
        <f t="shared" si="108"/>
        <v/>
      </c>
      <c r="Q637" s="307">
        <f t="shared" si="109"/>
        <v>100</v>
      </c>
      <c r="R637" s="308" t="str">
        <f t="shared" si="110"/>
        <v/>
      </c>
      <c r="S637" s="309">
        <v>100</v>
      </c>
      <c r="T637" s="310" t="str">
        <f t="shared" si="111"/>
        <v/>
      </c>
      <c r="U637" s="311">
        <v>0</v>
      </c>
      <c r="V637" s="312" t="str">
        <f t="shared" si="112"/>
        <v/>
      </c>
      <c r="W637" s="313" t="s">
        <v>125</v>
      </c>
      <c r="X637" s="314" t="str">
        <f t="shared" si="113"/>
        <v/>
      </c>
      <c r="Y637" s="313" t="s">
        <v>56</v>
      </c>
      <c r="Z637" s="314" t="str">
        <f>IF(SUM($E637:$N637)&gt;0,$X637*(VLOOKUP($Y637,'Lookup Tables'!$K$4:$L$7,2,FALSE)),"")</f>
        <v/>
      </c>
      <c r="AA637" s="309">
        <v>100</v>
      </c>
      <c r="AB637" s="314" t="str">
        <f t="shared" si="114"/>
        <v/>
      </c>
      <c r="AC637" s="309" t="s">
        <v>62</v>
      </c>
      <c r="AD637" s="314" t="str">
        <f t="shared" si="115"/>
        <v/>
      </c>
      <c r="AE637" s="309" t="s">
        <v>56</v>
      </c>
      <c r="AF637" s="314" t="str">
        <f t="shared" si="116"/>
        <v/>
      </c>
      <c r="AG637" s="315" t="str">
        <f t="shared" si="119"/>
        <v/>
      </c>
      <c r="AH637" s="316" t="s">
        <v>68</v>
      </c>
      <c r="AI637" s="317" t="str">
        <f t="shared" si="117"/>
        <v/>
      </c>
    </row>
    <row r="638" spans="1:35" ht="17.25" customHeight="1" x14ac:dyDescent="0.3">
      <c r="A638" s="24"/>
      <c r="B638" s="302">
        <v>626</v>
      </c>
      <c r="C638" s="303"/>
      <c r="D638" s="303"/>
      <c r="E638" s="304"/>
      <c r="F638" s="304"/>
      <c r="G638" s="304"/>
      <c r="H638" s="304"/>
      <c r="I638" s="304"/>
      <c r="J638" s="304"/>
      <c r="K638" s="304"/>
      <c r="L638" s="304"/>
      <c r="M638" s="304"/>
      <c r="N638" s="304"/>
      <c r="O638" s="305" t="str">
        <f t="shared" si="118"/>
        <v/>
      </c>
      <c r="P638" s="306" t="str">
        <f t="shared" si="108"/>
        <v/>
      </c>
      <c r="Q638" s="307">
        <f t="shared" si="109"/>
        <v>100</v>
      </c>
      <c r="R638" s="308" t="str">
        <f t="shared" si="110"/>
        <v/>
      </c>
      <c r="S638" s="309">
        <v>100</v>
      </c>
      <c r="T638" s="310" t="str">
        <f t="shared" si="111"/>
        <v/>
      </c>
      <c r="U638" s="311">
        <v>0</v>
      </c>
      <c r="V638" s="312" t="str">
        <f t="shared" si="112"/>
        <v/>
      </c>
      <c r="W638" s="313" t="s">
        <v>125</v>
      </c>
      <c r="X638" s="314" t="str">
        <f t="shared" si="113"/>
        <v/>
      </c>
      <c r="Y638" s="313" t="s">
        <v>56</v>
      </c>
      <c r="Z638" s="314" t="str">
        <f>IF(SUM($E638:$N638)&gt;0,$X638*(VLOOKUP($Y638,'Lookup Tables'!$K$4:$L$7,2,FALSE)),"")</f>
        <v/>
      </c>
      <c r="AA638" s="309">
        <v>100</v>
      </c>
      <c r="AB638" s="314" t="str">
        <f t="shared" si="114"/>
        <v/>
      </c>
      <c r="AC638" s="309" t="s">
        <v>62</v>
      </c>
      <c r="AD638" s="314" t="str">
        <f t="shared" si="115"/>
        <v/>
      </c>
      <c r="AE638" s="309" t="s">
        <v>56</v>
      </c>
      <c r="AF638" s="314" t="str">
        <f t="shared" si="116"/>
        <v/>
      </c>
      <c r="AG638" s="315" t="str">
        <f t="shared" si="119"/>
        <v/>
      </c>
      <c r="AH638" s="316" t="s">
        <v>68</v>
      </c>
      <c r="AI638" s="317" t="str">
        <f t="shared" si="117"/>
        <v/>
      </c>
    </row>
    <row r="639" spans="1:35" ht="17.25" customHeight="1" x14ac:dyDescent="0.3">
      <c r="A639" s="24"/>
      <c r="B639" s="302">
        <v>627</v>
      </c>
      <c r="C639" s="303"/>
      <c r="D639" s="303"/>
      <c r="E639" s="304"/>
      <c r="F639" s="304"/>
      <c r="G639" s="304"/>
      <c r="H639" s="304"/>
      <c r="I639" s="304"/>
      <c r="J639" s="304"/>
      <c r="K639" s="304"/>
      <c r="L639" s="304"/>
      <c r="M639" s="304"/>
      <c r="N639" s="304"/>
      <c r="O639" s="305" t="str">
        <f t="shared" si="118"/>
        <v/>
      </c>
      <c r="P639" s="306" t="str">
        <f t="shared" si="108"/>
        <v/>
      </c>
      <c r="Q639" s="307">
        <f t="shared" si="109"/>
        <v>100</v>
      </c>
      <c r="R639" s="308" t="str">
        <f t="shared" si="110"/>
        <v/>
      </c>
      <c r="S639" s="309">
        <v>100</v>
      </c>
      <c r="T639" s="310" t="str">
        <f t="shared" si="111"/>
        <v/>
      </c>
      <c r="U639" s="311">
        <v>0</v>
      </c>
      <c r="V639" s="312" t="str">
        <f t="shared" si="112"/>
        <v/>
      </c>
      <c r="W639" s="313" t="s">
        <v>125</v>
      </c>
      <c r="X639" s="314" t="str">
        <f t="shared" si="113"/>
        <v/>
      </c>
      <c r="Y639" s="313" t="s">
        <v>56</v>
      </c>
      <c r="Z639" s="314" t="str">
        <f>IF(SUM($E639:$N639)&gt;0,$X639*(VLOOKUP($Y639,'Lookup Tables'!$K$4:$L$7,2,FALSE)),"")</f>
        <v/>
      </c>
      <c r="AA639" s="309">
        <v>100</v>
      </c>
      <c r="AB639" s="314" t="str">
        <f t="shared" si="114"/>
        <v/>
      </c>
      <c r="AC639" s="309" t="s">
        <v>62</v>
      </c>
      <c r="AD639" s="314" t="str">
        <f t="shared" si="115"/>
        <v/>
      </c>
      <c r="AE639" s="309" t="s">
        <v>56</v>
      </c>
      <c r="AF639" s="314" t="str">
        <f t="shared" si="116"/>
        <v/>
      </c>
      <c r="AG639" s="315" t="str">
        <f t="shared" si="119"/>
        <v/>
      </c>
      <c r="AH639" s="316" t="s">
        <v>68</v>
      </c>
      <c r="AI639" s="317" t="str">
        <f t="shared" si="117"/>
        <v/>
      </c>
    </row>
    <row r="640" spans="1:35" ht="17.25" customHeight="1" x14ac:dyDescent="0.3">
      <c r="A640" s="24"/>
      <c r="B640" s="302">
        <v>628</v>
      </c>
      <c r="C640" s="303"/>
      <c r="D640" s="303"/>
      <c r="E640" s="304"/>
      <c r="F640" s="304"/>
      <c r="G640" s="304"/>
      <c r="H640" s="304"/>
      <c r="I640" s="304"/>
      <c r="J640" s="304"/>
      <c r="K640" s="304"/>
      <c r="L640" s="304"/>
      <c r="M640" s="304"/>
      <c r="N640" s="304"/>
      <c r="O640" s="305" t="str">
        <f t="shared" si="118"/>
        <v/>
      </c>
      <c r="P640" s="306" t="str">
        <f t="shared" si="108"/>
        <v/>
      </c>
      <c r="Q640" s="307">
        <f t="shared" si="109"/>
        <v>100</v>
      </c>
      <c r="R640" s="308" t="str">
        <f t="shared" si="110"/>
        <v/>
      </c>
      <c r="S640" s="309">
        <v>100</v>
      </c>
      <c r="T640" s="310" t="str">
        <f t="shared" si="111"/>
        <v/>
      </c>
      <c r="U640" s="311">
        <v>0</v>
      </c>
      <c r="V640" s="312" t="str">
        <f t="shared" si="112"/>
        <v/>
      </c>
      <c r="W640" s="313" t="s">
        <v>125</v>
      </c>
      <c r="X640" s="314" t="str">
        <f t="shared" si="113"/>
        <v/>
      </c>
      <c r="Y640" s="313" t="s">
        <v>56</v>
      </c>
      <c r="Z640" s="314" t="str">
        <f>IF(SUM($E640:$N640)&gt;0,$X640*(VLOOKUP($Y640,'Lookup Tables'!$K$4:$L$7,2,FALSE)),"")</f>
        <v/>
      </c>
      <c r="AA640" s="309">
        <v>100</v>
      </c>
      <c r="AB640" s="314" t="str">
        <f t="shared" si="114"/>
        <v/>
      </c>
      <c r="AC640" s="309" t="s">
        <v>62</v>
      </c>
      <c r="AD640" s="314" t="str">
        <f t="shared" si="115"/>
        <v/>
      </c>
      <c r="AE640" s="309" t="s">
        <v>56</v>
      </c>
      <c r="AF640" s="314" t="str">
        <f t="shared" si="116"/>
        <v/>
      </c>
      <c r="AG640" s="315" t="str">
        <f t="shared" si="119"/>
        <v/>
      </c>
      <c r="AH640" s="316" t="s">
        <v>68</v>
      </c>
      <c r="AI640" s="317" t="str">
        <f t="shared" si="117"/>
        <v/>
      </c>
    </row>
    <row r="641" spans="1:35" ht="17.25" customHeight="1" x14ac:dyDescent="0.3">
      <c r="A641" s="24"/>
      <c r="B641" s="302">
        <v>629</v>
      </c>
      <c r="C641" s="303"/>
      <c r="D641" s="303"/>
      <c r="E641" s="304"/>
      <c r="F641" s="304"/>
      <c r="G641" s="304"/>
      <c r="H641" s="304"/>
      <c r="I641" s="304"/>
      <c r="J641" s="304"/>
      <c r="K641" s="304"/>
      <c r="L641" s="304"/>
      <c r="M641" s="304"/>
      <c r="N641" s="304"/>
      <c r="O641" s="305" t="str">
        <f t="shared" si="118"/>
        <v/>
      </c>
      <c r="P641" s="306" t="str">
        <f t="shared" si="108"/>
        <v/>
      </c>
      <c r="Q641" s="307">
        <f t="shared" si="109"/>
        <v>100</v>
      </c>
      <c r="R641" s="308" t="str">
        <f t="shared" si="110"/>
        <v/>
      </c>
      <c r="S641" s="309">
        <v>100</v>
      </c>
      <c r="T641" s="310" t="str">
        <f t="shared" si="111"/>
        <v/>
      </c>
      <c r="U641" s="311">
        <v>0</v>
      </c>
      <c r="V641" s="312" t="str">
        <f t="shared" si="112"/>
        <v/>
      </c>
      <c r="W641" s="313" t="s">
        <v>125</v>
      </c>
      <c r="X641" s="314" t="str">
        <f t="shared" si="113"/>
        <v/>
      </c>
      <c r="Y641" s="313" t="s">
        <v>56</v>
      </c>
      <c r="Z641" s="314" t="str">
        <f>IF(SUM($E641:$N641)&gt;0,$X641*(VLOOKUP($Y641,'Lookup Tables'!$K$4:$L$7,2,FALSE)),"")</f>
        <v/>
      </c>
      <c r="AA641" s="309">
        <v>100</v>
      </c>
      <c r="AB641" s="314" t="str">
        <f t="shared" si="114"/>
        <v/>
      </c>
      <c r="AC641" s="309" t="s">
        <v>62</v>
      </c>
      <c r="AD641" s="314" t="str">
        <f t="shared" si="115"/>
        <v/>
      </c>
      <c r="AE641" s="309" t="s">
        <v>56</v>
      </c>
      <c r="AF641" s="314" t="str">
        <f t="shared" si="116"/>
        <v/>
      </c>
      <c r="AG641" s="315" t="str">
        <f t="shared" si="119"/>
        <v/>
      </c>
      <c r="AH641" s="316" t="s">
        <v>68</v>
      </c>
      <c r="AI641" s="317" t="str">
        <f t="shared" si="117"/>
        <v/>
      </c>
    </row>
    <row r="642" spans="1:35" ht="17.25" customHeight="1" x14ac:dyDescent="0.3">
      <c r="A642" s="24"/>
      <c r="B642" s="302">
        <v>630</v>
      </c>
      <c r="C642" s="303"/>
      <c r="D642" s="303"/>
      <c r="E642" s="304"/>
      <c r="F642" s="304"/>
      <c r="G642" s="304"/>
      <c r="H642" s="304"/>
      <c r="I642" s="304"/>
      <c r="J642" s="304"/>
      <c r="K642" s="304"/>
      <c r="L642" s="304"/>
      <c r="M642" s="304"/>
      <c r="N642" s="304"/>
      <c r="O642" s="305" t="str">
        <f t="shared" si="118"/>
        <v/>
      </c>
      <c r="P642" s="306" t="str">
        <f t="shared" si="108"/>
        <v/>
      </c>
      <c r="Q642" s="307">
        <f t="shared" si="109"/>
        <v>100</v>
      </c>
      <c r="R642" s="308" t="str">
        <f t="shared" si="110"/>
        <v/>
      </c>
      <c r="S642" s="309">
        <v>100</v>
      </c>
      <c r="T642" s="310" t="str">
        <f t="shared" si="111"/>
        <v/>
      </c>
      <c r="U642" s="311">
        <v>0</v>
      </c>
      <c r="V642" s="312" t="str">
        <f t="shared" si="112"/>
        <v/>
      </c>
      <c r="W642" s="313" t="s">
        <v>125</v>
      </c>
      <c r="X642" s="314" t="str">
        <f t="shared" si="113"/>
        <v/>
      </c>
      <c r="Y642" s="313" t="s">
        <v>56</v>
      </c>
      <c r="Z642" s="314" t="str">
        <f>IF(SUM($E642:$N642)&gt;0,$X642*(VLOOKUP($Y642,'Lookup Tables'!$K$4:$L$7,2,FALSE)),"")</f>
        <v/>
      </c>
      <c r="AA642" s="309">
        <v>100</v>
      </c>
      <c r="AB642" s="314" t="str">
        <f t="shared" si="114"/>
        <v/>
      </c>
      <c r="AC642" s="309" t="s">
        <v>62</v>
      </c>
      <c r="AD642" s="314" t="str">
        <f t="shared" si="115"/>
        <v/>
      </c>
      <c r="AE642" s="309" t="s">
        <v>56</v>
      </c>
      <c r="AF642" s="314" t="str">
        <f t="shared" si="116"/>
        <v/>
      </c>
      <c r="AG642" s="315" t="str">
        <f t="shared" si="119"/>
        <v/>
      </c>
      <c r="AH642" s="316" t="s">
        <v>68</v>
      </c>
      <c r="AI642" s="317" t="str">
        <f t="shared" si="117"/>
        <v/>
      </c>
    </row>
    <row r="643" spans="1:35" ht="17.25" customHeight="1" x14ac:dyDescent="0.3">
      <c r="A643" s="24"/>
      <c r="B643" s="302">
        <v>631</v>
      </c>
      <c r="C643" s="303"/>
      <c r="D643" s="303"/>
      <c r="E643" s="304"/>
      <c r="F643" s="304"/>
      <c r="G643" s="304"/>
      <c r="H643" s="304"/>
      <c r="I643" s="304"/>
      <c r="J643" s="304"/>
      <c r="K643" s="304"/>
      <c r="L643" s="304"/>
      <c r="M643" s="304"/>
      <c r="N643" s="304"/>
      <c r="O643" s="305" t="str">
        <f t="shared" si="118"/>
        <v/>
      </c>
      <c r="P643" s="306" t="str">
        <f t="shared" si="108"/>
        <v/>
      </c>
      <c r="Q643" s="307">
        <f t="shared" si="109"/>
        <v>100</v>
      </c>
      <c r="R643" s="308" t="str">
        <f t="shared" si="110"/>
        <v/>
      </c>
      <c r="S643" s="309">
        <v>100</v>
      </c>
      <c r="T643" s="310" t="str">
        <f t="shared" si="111"/>
        <v/>
      </c>
      <c r="U643" s="311">
        <v>0</v>
      </c>
      <c r="V643" s="312" t="str">
        <f t="shared" si="112"/>
        <v/>
      </c>
      <c r="W643" s="313" t="s">
        <v>125</v>
      </c>
      <c r="X643" s="314" t="str">
        <f t="shared" si="113"/>
        <v/>
      </c>
      <c r="Y643" s="313" t="s">
        <v>56</v>
      </c>
      <c r="Z643" s="314" t="str">
        <f>IF(SUM($E643:$N643)&gt;0,$X643*(VLOOKUP($Y643,'Lookup Tables'!$K$4:$L$7,2,FALSE)),"")</f>
        <v/>
      </c>
      <c r="AA643" s="309">
        <v>100</v>
      </c>
      <c r="AB643" s="314" t="str">
        <f t="shared" si="114"/>
        <v/>
      </c>
      <c r="AC643" s="309" t="s">
        <v>62</v>
      </c>
      <c r="AD643" s="314" t="str">
        <f t="shared" si="115"/>
        <v/>
      </c>
      <c r="AE643" s="309" t="s">
        <v>56</v>
      </c>
      <c r="AF643" s="314" t="str">
        <f t="shared" si="116"/>
        <v/>
      </c>
      <c r="AG643" s="315" t="str">
        <f t="shared" si="119"/>
        <v/>
      </c>
      <c r="AH643" s="316" t="s">
        <v>68</v>
      </c>
      <c r="AI643" s="317" t="str">
        <f t="shared" si="117"/>
        <v/>
      </c>
    </row>
    <row r="644" spans="1:35" ht="17.25" customHeight="1" x14ac:dyDescent="0.3">
      <c r="A644" s="24"/>
      <c r="B644" s="302">
        <v>632</v>
      </c>
      <c r="C644" s="303"/>
      <c r="D644" s="303"/>
      <c r="E644" s="304"/>
      <c r="F644" s="304"/>
      <c r="G644" s="304"/>
      <c r="H644" s="304"/>
      <c r="I644" s="304"/>
      <c r="J644" s="304"/>
      <c r="K644" s="304"/>
      <c r="L644" s="304"/>
      <c r="M644" s="304"/>
      <c r="N644" s="304"/>
      <c r="O644" s="305" t="str">
        <f t="shared" si="118"/>
        <v/>
      </c>
      <c r="P644" s="306" t="str">
        <f t="shared" si="108"/>
        <v/>
      </c>
      <c r="Q644" s="307">
        <f t="shared" si="109"/>
        <v>100</v>
      </c>
      <c r="R644" s="308" t="str">
        <f t="shared" si="110"/>
        <v/>
      </c>
      <c r="S644" s="309">
        <v>100</v>
      </c>
      <c r="T644" s="310" t="str">
        <f t="shared" si="111"/>
        <v/>
      </c>
      <c r="U644" s="311">
        <v>0</v>
      </c>
      <c r="V644" s="312" t="str">
        <f t="shared" si="112"/>
        <v/>
      </c>
      <c r="W644" s="313" t="s">
        <v>125</v>
      </c>
      <c r="X644" s="314" t="str">
        <f t="shared" si="113"/>
        <v/>
      </c>
      <c r="Y644" s="313" t="s">
        <v>56</v>
      </c>
      <c r="Z644" s="314" t="str">
        <f>IF(SUM($E644:$N644)&gt;0,$X644*(VLOOKUP($Y644,'Lookup Tables'!$K$4:$L$7,2,FALSE)),"")</f>
        <v/>
      </c>
      <c r="AA644" s="309">
        <v>100</v>
      </c>
      <c r="AB644" s="314" t="str">
        <f t="shared" si="114"/>
        <v/>
      </c>
      <c r="AC644" s="309" t="s">
        <v>62</v>
      </c>
      <c r="AD644" s="314" t="str">
        <f t="shared" si="115"/>
        <v/>
      </c>
      <c r="AE644" s="309" t="s">
        <v>56</v>
      </c>
      <c r="AF644" s="314" t="str">
        <f t="shared" si="116"/>
        <v/>
      </c>
      <c r="AG644" s="315" t="str">
        <f t="shared" si="119"/>
        <v/>
      </c>
      <c r="AH644" s="316" t="s">
        <v>68</v>
      </c>
      <c r="AI644" s="317" t="str">
        <f t="shared" si="117"/>
        <v/>
      </c>
    </row>
    <row r="645" spans="1:35" ht="17.25" customHeight="1" x14ac:dyDescent="0.3">
      <c r="A645" s="24"/>
      <c r="B645" s="302">
        <v>633</v>
      </c>
      <c r="C645" s="303"/>
      <c r="D645" s="303"/>
      <c r="E645" s="304"/>
      <c r="F645" s="304"/>
      <c r="G645" s="304"/>
      <c r="H645" s="304"/>
      <c r="I645" s="304"/>
      <c r="J645" s="304"/>
      <c r="K645" s="304"/>
      <c r="L645" s="304"/>
      <c r="M645" s="304"/>
      <c r="N645" s="304"/>
      <c r="O645" s="305" t="str">
        <f t="shared" si="118"/>
        <v/>
      </c>
      <c r="P645" s="306" t="str">
        <f t="shared" si="108"/>
        <v/>
      </c>
      <c r="Q645" s="307">
        <f t="shared" si="109"/>
        <v>100</v>
      </c>
      <c r="R645" s="308" t="str">
        <f t="shared" si="110"/>
        <v/>
      </c>
      <c r="S645" s="309">
        <v>100</v>
      </c>
      <c r="T645" s="310" t="str">
        <f t="shared" si="111"/>
        <v/>
      </c>
      <c r="U645" s="311">
        <v>0</v>
      </c>
      <c r="V645" s="312" t="str">
        <f t="shared" si="112"/>
        <v/>
      </c>
      <c r="W645" s="313" t="s">
        <v>125</v>
      </c>
      <c r="X645" s="314" t="str">
        <f t="shared" si="113"/>
        <v/>
      </c>
      <c r="Y645" s="313" t="s">
        <v>56</v>
      </c>
      <c r="Z645" s="314" t="str">
        <f>IF(SUM($E645:$N645)&gt;0,$X645*(VLOOKUP($Y645,'Lookup Tables'!$K$4:$L$7,2,FALSE)),"")</f>
        <v/>
      </c>
      <c r="AA645" s="309">
        <v>100</v>
      </c>
      <c r="AB645" s="314" t="str">
        <f t="shared" si="114"/>
        <v/>
      </c>
      <c r="AC645" s="309" t="s">
        <v>62</v>
      </c>
      <c r="AD645" s="314" t="str">
        <f t="shared" si="115"/>
        <v/>
      </c>
      <c r="AE645" s="309" t="s">
        <v>56</v>
      </c>
      <c r="AF645" s="314" t="str">
        <f t="shared" si="116"/>
        <v/>
      </c>
      <c r="AG645" s="315" t="str">
        <f t="shared" si="119"/>
        <v/>
      </c>
      <c r="AH645" s="316" t="s">
        <v>68</v>
      </c>
      <c r="AI645" s="317" t="str">
        <f t="shared" si="117"/>
        <v/>
      </c>
    </row>
    <row r="646" spans="1:35" ht="17.25" customHeight="1" x14ac:dyDescent="0.3">
      <c r="A646" s="24"/>
      <c r="B646" s="302">
        <v>634</v>
      </c>
      <c r="C646" s="303"/>
      <c r="D646" s="303"/>
      <c r="E646" s="304"/>
      <c r="F646" s="304"/>
      <c r="G646" s="304"/>
      <c r="H646" s="304"/>
      <c r="I646" s="304"/>
      <c r="J646" s="304"/>
      <c r="K646" s="304"/>
      <c r="L646" s="304"/>
      <c r="M646" s="304"/>
      <c r="N646" s="304"/>
      <c r="O646" s="305" t="str">
        <f t="shared" si="118"/>
        <v/>
      </c>
      <c r="P646" s="306" t="str">
        <f t="shared" si="108"/>
        <v/>
      </c>
      <c r="Q646" s="307">
        <f t="shared" si="109"/>
        <v>100</v>
      </c>
      <c r="R646" s="308" t="str">
        <f t="shared" si="110"/>
        <v/>
      </c>
      <c r="S646" s="309">
        <v>100</v>
      </c>
      <c r="T646" s="310" t="str">
        <f t="shared" si="111"/>
        <v/>
      </c>
      <c r="U646" s="311">
        <v>0</v>
      </c>
      <c r="V646" s="312" t="str">
        <f t="shared" si="112"/>
        <v/>
      </c>
      <c r="W646" s="313" t="s">
        <v>125</v>
      </c>
      <c r="X646" s="314" t="str">
        <f t="shared" si="113"/>
        <v/>
      </c>
      <c r="Y646" s="313" t="s">
        <v>56</v>
      </c>
      <c r="Z646" s="314" t="str">
        <f>IF(SUM($E646:$N646)&gt;0,$X646*(VLOOKUP($Y646,'Lookup Tables'!$K$4:$L$7,2,FALSE)),"")</f>
        <v/>
      </c>
      <c r="AA646" s="309">
        <v>100</v>
      </c>
      <c r="AB646" s="314" t="str">
        <f t="shared" si="114"/>
        <v/>
      </c>
      <c r="AC646" s="309" t="s">
        <v>62</v>
      </c>
      <c r="AD646" s="314" t="str">
        <f t="shared" si="115"/>
        <v/>
      </c>
      <c r="AE646" s="309" t="s">
        <v>56</v>
      </c>
      <c r="AF646" s="314" t="str">
        <f t="shared" si="116"/>
        <v/>
      </c>
      <c r="AG646" s="315" t="str">
        <f t="shared" si="119"/>
        <v/>
      </c>
      <c r="AH646" s="316" t="s">
        <v>68</v>
      </c>
      <c r="AI646" s="317" t="str">
        <f t="shared" si="117"/>
        <v/>
      </c>
    </row>
    <row r="647" spans="1:35" ht="17.25" customHeight="1" x14ac:dyDescent="0.3">
      <c r="A647" s="24"/>
      <c r="B647" s="302">
        <v>635</v>
      </c>
      <c r="C647" s="303"/>
      <c r="D647" s="303"/>
      <c r="E647" s="304"/>
      <c r="F647" s="304"/>
      <c r="G647" s="304"/>
      <c r="H647" s="304"/>
      <c r="I647" s="304"/>
      <c r="J647" s="304"/>
      <c r="K647" s="304"/>
      <c r="L647" s="304"/>
      <c r="M647" s="304"/>
      <c r="N647" s="304"/>
      <c r="O647" s="305" t="str">
        <f t="shared" si="118"/>
        <v/>
      </c>
      <c r="P647" s="306" t="str">
        <f t="shared" si="108"/>
        <v/>
      </c>
      <c r="Q647" s="307">
        <f t="shared" si="109"/>
        <v>100</v>
      </c>
      <c r="R647" s="308" t="str">
        <f t="shared" si="110"/>
        <v/>
      </c>
      <c r="S647" s="309">
        <v>100</v>
      </c>
      <c r="T647" s="310" t="str">
        <f t="shared" si="111"/>
        <v/>
      </c>
      <c r="U647" s="311">
        <v>0</v>
      </c>
      <c r="V647" s="312" t="str">
        <f t="shared" si="112"/>
        <v/>
      </c>
      <c r="W647" s="313" t="s">
        <v>125</v>
      </c>
      <c r="X647" s="314" t="str">
        <f t="shared" si="113"/>
        <v/>
      </c>
      <c r="Y647" s="313" t="s">
        <v>56</v>
      </c>
      <c r="Z647" s="314" t="str">
        <f>IF(SUM($E647:$N647)&gt;0,$X647*(VLOOKUP($Y647,'Lookup Tables'!$K$4:$L$7,2,FALSE)),"")</f>
        <v/>
      </c>
      <c r="AA647" s="309">
        <v>100</v>
      </c>
      <c r="AB647" s="314" t="str">
        <f t="shared" si="114"/>
        <v/>
      </c>
      <c r="AC647" s="309" t="s">
        <v>62</v>
      </c>
      <c r="AD647" s="314" t="str">
        <f t="shared" si="115"/>
        <v/>
      </c>
      <c r="AE647" s="309" t="s">
        <v>56</v>
      </c>
      <c r="AF647" s="314" t="str">
        <f t="shared" si="116"/>
        <v/>
      </c>
      <c r="AG647" s="315" t="str">
        <f t="shared" si="119"/>
        <v/>
      </c>
      <c r="AH647" s="316" t="s">
        <v>68</v>
      </c>
      <c r="AI647" s="317" t="str">
        <f t="shared" si="117"/>
        <v/>
      </c>
    </row>
    <row r="648" spans="1:35" ht="17.25" customHeight="1" x14ac:dyDescent="0.3">
      <c r="A648" s="24"/>
      <c r="B648" s="302">
        <v>636</v>
      </c>
      <c r="C648" s="303"/>
      <c r="D648" s="303"/>
      <c r="E648" s="304"/>
      <c r="F648" s="304"/>
      <c r="G648" s="304"/>
      <c r="H648" s="304"/>
      <c r="I648" s="304"/>
      <c r="J648" s="304"/>
      <c r="K648" s="304"/>
      <c r="L648" s="304"/>
      <c r="M648" s="304"/>
      <c r="N648" s="304"/>
      <c r="O648" s="305" t="str">
        <f t="shared" si="118"/>
        <v/>
      </c>
      <c r="P648" s="306" t="str">
        <f t="shared" si="108"/>
        <v/>
      </c>
      <c r="Q648" s="307">
        <f t="shared" si="109"/>
        <v>100</v>
      </c>
      <c r="R648" s="308" t="str">
        <f t="shared" si="110"/>
        <v/>
      </c>
      <c r="S648" s="309">
        <v>100</v>
      </c>
      <c r="T648" s="310" t="str">
        <f t="shared" si="111"/>
        <v/>
      </c>
      <c r="U648" s="311">
        <v>0</v>
      </c>
      <c r="V648" s="312" t="str">
        <f t="shared" si="112"/>
        <v/>
      </c>
      <c r="W648" s="313" t="s">
        <v>125</v>
      </c>
      <c r="X648" s="314" t="str">
        <f t="shared" si="113"/>
        <v/>
      </c>
      <c r="Y648" s="313" t="s">
        <v>56</v>
      </c>
      <c r="Z648" s="314" t="str">
        <f>IF(SUM($E648:$N648)&gt;0,$X648*(VLOOKUP($Y648,'Lookup Tables'!$K$4:$L$7,2,FALSE)),"")</f>
        <v/>
      </c>
      <c r="AA648" s="309">
        <v>100</v>
      </c>
      <c r="AB648" s="314" t="str">
        <f t="shared" si="114"/>
        <v/>
      </c>
      <c r="AC648" s="309" t="s">
        <v>62</v>
      </c>
      <c r="AD648" s="314" t="str">
        <f t="shared" si="115"/>
        <v/>
      </c>
      <c r="AE648" s="309" t="s">
        <v>56</v>
      </c>
      <c r="AF648" s="314" t="str">
        <f t="shared" si="116"/>
        <v/>
      </c>
      <c r="AG648" s="315" t="str">
        <f t="shared" si="119"/>
        <v/>
      </c>
      <c r="AH648" s="316" t="s">
        <v>68</v>
      </c>
      <c r="AI648" s="317" t="str">
        <f t="shared" si="117"/>
        <v/>
      </c>
    </row>
    <row r="649" spans="1:35" ht="17.25" customHeight="1" x14ac:dyDescent="0.3">
      <c r="A649" s="24"/>
      <c r="B649" s="302">
        <v>637</v>
      </c>
      <c r="C649" s="303"/>
      <c r="D649" s="303"/>
      <c r="E649" s="304"/>
      <c r="F649" s="304"/>
      <c r="G649" s="304"/>
      <c r="H649" s="304"/>
      <c r="I649" s="304"/>
      <c r="J649" s="304"/>
      <c r="K649" s="304"/>
      <c r="L649" s="304"/>
      <c r="M649" s="304"/>
      <c r="N649" s="304"/>
      <c r="O649" s="305" t="str">
        <f t="shared" si="118"/>
        <v/>
      </c>
      <c r="P649" s="306" t="str">
        <f t="shared" si="108"/>
        <v/>
      </c>
      <c r="Q649" s="307">
        <f t="shared" si="109"/>
        <v>100</v>
      </c>
      <c r="R649" s="308" t="str">
        <f t="shared" si="110"/>
        <v/>
      </c>
      <c r="S649" s="309">
        <v>100</v>
      </c>
      <c r="T649" s="310" t="str">
        <f t="shared" si="111"/>
        <v/>
      </c>
      <c r="U649" s="311">
        <v>0</v>
      </c>
      <c r="V649" s="312" t="str">
        <f t="shared" si="112"/>
        <v/>
      </c>
      <c r="W649" s="313" t="s">
        <v>125</v>
      </c>
      <c r="X649" s="314" t="str">
        <f t="shared" si="113"/>
        <v/>
      </c>
      <c r="Y649" s="313" t="s">
        <v>56</v>
      </c>
      <c r="Z649" s="314" t="str">
        <f>IF(SUM($E649:$N649)&gt;0,$X649*(VLOOKUP($Y649,'Lookup Tables'!$K$4:$L$7,2,FALSE)),"")</f>
        <v/>
      </c>
      <c r="AA649" s="309">
        <v>100</v>
      </c>
      <c r="AB649" s="314" t="str">
        <f t="shared" si="114"/>
        <v/>
      </c>
      <c r="AC649" s="309" t="s">
        <v>62</v>
      </c>
      <c r="AD649" s="314" t="str">
        <f t="shared" si="115"/>
        <v/>
      </c>
      <c r="AE649" s="309" t="s">
        <v>56</v>
      </c>
      <c r="AF649" s="314" t="str">
        <f t="shared" si="116"/>
        <v/>
      </c>
      <c r="AG649" s="315" t="str">
        <f t="shared" si="119"/>
        <v/>
      </c>
      <c r="AH649" s="316" t="s">
        <v>68</v>
      </c>
      <c r="AI649" s="317" t="str">
        <f t="shared" si="117"/>
        <v/>
      </c>
    </row>
    <row r="650" spans="1:35" ht="17.25" customHeight="1" x14ac:dyDescent="0.3">
      <c r="A650" s="24"/>
      <c r="B650" s="302">
        <v>638</v>
      </c>
      <c r="C650" s="303"/>
      <c r="D650" s="303"/>
      <c r="E650" s="304"/>
      <c r="F650" s="304"/>
      <c r="G650" s="304"/>
      <c r="H650" s="304"/>
      <c r="I650" s="304"/>
      <c r="J650" s="304"/>
      <c r="K650" s="304"/>
      <c r="L650" s="304"/>
      <c r="M650" s="304"/>
      <c r="N650" s="304"/>
      <c r="O650" s="305" t="str">
        <f t="shared" si="118"/>
        <v/>
      </c>
      <c r="P650" s="306" t="str">
        <f t="shared" si="108"/>
        <v/>
      </c>
      <c r="Q650" s="307">
        <f t="shared" si="109"/>
        <v>100</v>
      </c>
      <c r="R650" s="308" t="str">
        <f t="shared" si="110"/>
        <v/>
      </c>
      <c r="S650" s="309">
        <v>100</v>
      </c>
      <c r="T650" s="310" t="str">
        <f t="shared" si="111"/>
        <v/>
      </c>
      <c r="U650" s="311">
        <v>0</v>
      </c>
      <c r="V650" s="312" t="str">
        <f t="shared" si="112"/>
        <v/>
      </c>
      <c r="W650" s="313" t="s">
        <v>125</v>
      </c>
      <c r="X650" s="314" t="str">
        <f t="shared" si="113"/>
        <v/>
      </c>
      <c r="Y650" s="313" t="s">
        <v>56</v>
      </c>
      <c r="Z650" s="314" t="str">
        <f>IF(SUM($E650:$N650)&gt;0,$X650*(VLOOKUP($Y650,'Lookup Tables'!$K$4:$L$7,2,FALSE)),"")</f>
        <v/>
      </c>
      <c r="AA650" s="309">
        <v>100</v>
      </c>
      <c r="AB650" s="314" t="str">
        <f t="shared" si="114"/>
        <v/>
      </c>
      <c r="AC650" s="309" t="s">
        <v>62</v>
      </c>
      <c r="AD650" s="314" t="str">
        <f t="shared" si="115"/>
        <v/>
      </c>
      <c r="AE650" s="309" t="s">
        <v>56</v>
      </c>
      <c r="AF650" s="314" t="str">
        <f t="shared" si="116"/>
        <v/>
      </c>
      <c r="AG650" s="315" t="str">
        <f t="shared" si="119"/>
        <v/>
      </c>
      <c r="AH650" s="316" t="s">
        <v>68</v>
      </c>
      <c r="AI650" s="317" t="str">
        <f t="shared" si="117"/>
        <v/>
      </c>
    </row>
    <row r="651" spans="1:35" ht="17.25" customHeight="1" x14ac:dyDescent="0.3">
      <c r="A651" s="24"/>
      <c r="B651" s="302">
        <v>639</v>
      </c>
      <c r="C651" s="303"/>
      <c r="D651" s="303"/>
      <c r="E651" s="304"/>
      <c r="F651" s="304"/>
      <c r="G651" s="304"/>
      <c r="H651" s="304"/>
      <c r="I651" s="304"/>
      <c r="J651" s="304"/>
      <c r="K651" s="304"/>
      <c r="L651" s="304"/>
      <c r="M651" s="304"/>
      <c r="N651" s="304"/>
      <c r="O651" s="305" t="str">
        <f t="shared" si="118"/>
        <v/>
      </c>
      <c r="P651" s="306" t="str">
        <f t="shared" si="108"/>
        <v/>
      </c>
      <c r="Q651" s="307">
        <f t="shared" si="109"/>
        <v>100</v>
      </c>
      <c r="R651" s="308" t="str">
        <f t="shared" si="110"/>
        <v/>
      </c>
      <c r="S651" s="309">
        <v>100</v>
      </c>
      <c r="T651" s="310" t="str">
        <f t="shared" si="111"/>
        <v/>
      </c>
      <c r="U651" s="311">
        <v>0</v>
      </c>
      <c r="V651" s="312" t="str">
        <f t="shared" si="112"/>
        <v/>
      </c>
      <c r="W651" s="313" t="s">
        <v>125</v>
      </c>
      <c r="X651" s="314" t="str">
        <f t="shared" si="113"/>
        <v/>
      </c>
      <c r="Y651" s="313" t="s">
        <v>56</v>
      </c>
      <c r="Z651" s="314" t="str">
        <f>IF(SUM($E651:$N651)&gt;0,$X651*(VLOOKUP($Y651,'Lookup Tables'!$K$4:$L$7,2,FALSE)),"")</f>
        <v/>
      </c>
      <c r="AA651" s="309">
        <v>100</v>
      </c>
      <c r="AB651" s="314" t="str">
        <f t="shared" si="114"/>
        <v/>
      </c>
      <c r="AC651" s="309" t="s">
        <v>62</v>
      </c>
      <c r="AD651" s="314" t="str">
        <f t="shared" si="115"/>
        <v/>
      </c>
      <c r="AE651" s="309" t="s">
        <v>56</v>
      </c>
      <c r="AF651" s="314" t="str">
        <f t="shared" si="116"/>
        <v/>
      </c>
      <c r="AG651" s="315" t="str">
        <f t="shared" si="119"/>
        <v/>
      </c>
      <c r="AH651" s="316" t="s">
        <v>68</v>
      </c>
      <c r="AI651" s="317" t="str">
        <f t="shared" si="117"/>
        <v/>
      </c>
    </row>
    <row r="652" spans="1:35" ht="17.25" customHeight="1" x14ac:dyDescent="0.3">
      <c r="A652" s="24"/>
      <c r="B652" s="302">
        <v>640</v>
      </c>
      <c r="C652" s="303"/>
      <c r="D652" s="303"/>
      <c r="E652" s="304"/>
      <c r="F652" s="304"/>
      <c r="G652" s="304"/>
      <c r="H652" s="304"/>
      <c r="I652" s="304"/>
      <c r="J652" s="304"/>
      <c r="K652" s="304"/>
      <c r="L652" s="304"/>
      <c r="M652" s="304"/>
      <c r="N652" s="304"/>
      <c r="O652" s="305" t="str">
        <f t="shared" si="118"/>
        <v/>
      </c>
      <c r="P652" s="306" t="str">
        <f t="shared" si="108"/>
        <v/>
      </c>
      <c r="Q652" s="307">
        <f t="shared" si="109"/>
        <v>100</v>
      </c>
      <c r="R652" s="308" t="str">
        <f t="shared" si="110"/>
        <v/>
      </c>
      <c r="S652" s="309">
        <v>100</v>
      </c>
      <c r="T652" s="310" t="str">
        <f t="shared" si="111"/>
        <v/>
      </c>
      <c r="U652" s="311">
        <v>0</v>
      </c>
      <c r="V652" s="312" t="str">
        <f t="shared" si="112"/>
        <v/>
      </c>
      <c r="W652" s="313" t="s">
        <v>125</v>
      </c>
      <c r="X652" s="314" t="str">
        <f t="shared" si="113"/>
        <v/>
      </c>
      <c r="Y652" s="313" t="s">
        <v>56</v>
      </c>
      <c r="Z652" s="314" t="str">
        <f>IF(SUM($E652:$N652)&gt;0,$X652*(VLOOKUP($Y652,'Lookup Tables'!$K$4:$L$7,2,FALSE)),"")</f>
        <v/>
      </c>
      <c r="AA652" s="309">
        <v>100</v>
      </c>
      <c r="AB652" s="314" t="str">
        <f t="shared" si="114"/>
        <v/>
      </c>
      <c r="AC652" s="309" t="s">
        <v>62</v>
      </c>
      <c r="AD652" s="314" t="str">
        <f t="shared" si="115"/>
        <v/>
      </c>
      <c r="AE652" s="309" t="s">
        <v>56</v>
      </c>
      <c r="AF652" s="314" t="str">
        <f t="shared" si="116"/>
        <v/>
      </c>
      <c r="AG652" s="315" t="str">
        <f t="shared" si="119"/>
        <v/>
      </c>
      <c r="AH652" s="316" t="s">
        <v>68</v>
      </c>
      <c r="AI652" s="317" t="str">
        <f t="shared" si="117"/>
        <v/>
      </c>
    </row>
    <row r="653" spans="1:35" ht="17.25" customHeight="1" x14ac:dyDescent="0.3">
      <c r="A653" s="24"/>
      <c r="B653" s="302">
        <v>641</v>
      </c>
      <c r="C653" s="303"/>
      <c r="D653" s="303"/>
      <c r="E653" s="304"/>
      <c r="F653" s="304"/>
      <c r="G653" s="304"/>
      <c r="H653" s="304"/>
      <c r="I653" s="304"/>
      <c r="J653" s="304"/>
      <c r="K653" s="304"/>
      <c r="L653" s="304"/>
      <c r="M653" s="304"/>
      <c r="N653" s="304"/>
      <c r="O653" s="305" t="str">
        <f t="shared" si="118"/>
        <v/>
      </c>
      <c r="P653" s="306" t="str">
        <f t="shared" ref="P653:P716" si="120">IF(SUM($E653:$N653)&gt;0,($O653/2)^2*PI()*$T$6,"")</f>
        <v/>
      </c>
      <c r="Q653" s="307">
        <f t="shared" ref="Q653:Q716" si="121">$T$4</f>
        <v>100</v>
      </c>
      <c r="R653" s="308" t="str">
        <f t="shared" ref="R653:R716" si="122">IF(SUM($E653:$N653)&gt;0,$P653*($T$4/100),"")</f>
        <v/>
      </c>
      <c r="S653" s="309">
        <v>100</v>
      </c>
      <c r="T653" s="310" t="str">
        <f t="shared" ref="T653:T716" si="123">IF(SUM($E653:$N653)&gt;0,$R653*($S653/100),"")</f>
        <v/>
      </c>
      <c r="U653" s="311">
        <v>0</v>
      </c>
      <c r="V653" s="312" t="str">
        <f t="shared" ref="V653:V716" si="124">IF(SUM($E653:$N653)&gt;0,$T653*(1+($U653/100)),"")</f>
        <v/>
      </c>
      <c r="W653" s="313" t="s">
        <v>125</v>
      </c>
      <c r="X653" s="314" t="str">
        <f t="shared" ref="X653:X716" si="125">IF(SUM($E653:$N653)&gt;0,$V653*INDEX(Primary_structure_factor,MATCH(W653,Primary_structure_input,0))*0.4,"")</f>
        <v/>
      </c>
      <c r="Y653" s="313" t="s">
        <v>56</v>
      </c>
      <c r="Z653" s="314" t="str">
        <f>IF(SUM($E653:$N653)&gt;0,$X653*(VLOOKUP($Y653,'Lookup Tables'!$K$4:$L$7,2,FALSE)),"")</f>
        <v/>
      </c>
      <c r="AA653" s="309">
        <v>100</v>
      </c>
      <c r="AB653" s="314" t="str">
        <f t="shared" ref="AB653:AB716" si="126">IF(SUM($E653:$N653)&gt;0,$V653*(($AA653/100)*0.6),"")</f>
        <v/>
      </c>
      <c r="AC653" s="309" t="s">
        <v>62</v>
      </c>
      <c r="AD653" s="314" t="str">
        <f t="shared" ref="AD653:AD716" si="127">IF(SUM($E653:$N653)&gt;0,$AB653*(INDEX(Canopy_completeness_factor,MATCH(AC653,Canopy_completeness_input,0))),"")</f>
        <v/>
      </c>
      <c r="AE653" s="309" t="s">
        <v>56</v>
      </c>
      <c r="AF653" s="314" t="str">
        <f t="shared" ref="AF653:AF716" si="128">IF(SUM($E653:$N653)&gt;0,$AD653*(INDEX(Crown_quality_factor,MATCH($AE653,Crown_quality_input,0))),"")</f>
        <v/>
      </c>
      <c r="AG653" s="315" t="str">
        <f t="shared" si="119"/>
        <v/>
      </c>
      <c r="AH653" s="316" t="s">
        <v>68</v>
      </c>
      <c r="AI653" s="317" t="str">
        <f t="shared" ref="AI653:AI716" si="129">IF(ISBLANK($AH653),"",IF(SUM($E653:$N653)&gt;0,$AG653*INDEX(Life_expectancy_factor,MATCH($AH653,Life_expectancy_input,0)),""))</f>
        <v/>
      </c>
    </row>
    <row r="654" spans="1:35" ht="17.25" customHeight="1" x14ac:dyDescent="0.3">
      <c r="A654" s="24"/>
      <c r="B654" s="302">
        <v>642</v>
      </c>
      <c r="C654" s="303"/>
      <c r="D654" s="303"/>
      <c r="E654" s="304"/>
      <c r="F654" s="304"/>
      <c r="G654" s="304"/>
      <c r="H654" s="304"/>
      <c r="I654" s="304"/>
      <c r="J654" s="304"/>
      <c r="K654" s="304"/>
      <c r="L654" s="304"/>
      <c r="M654" s="304"/>
      <c r="N654" s="304"/>
      <c r="O654" s="305" t="str">
        <f t="shared" ref="O654:O717" si="130">IF(SUM($E654:$N654)&gt;0,SQRT($E654^2+$F654^2+$G654^2+$H654^2+$I654^2+$J654^2+$K654^2+$L654^2+$M654^2+$N654^2),"")</f>
        <v/>
      </c>
      <c r="P654" s="306" t="str">
        <f t="shared" si="120"/>
        <v/>
      </c>
      <c r="Q654" s="307">
        <f t="shared" si="121"/>
        <v>100</v>
      </c>
      <c r="R654" s="308" t="str">
        <f t="shared" si="122"/>
        <v/>
      </c>
      <c r="S654" s="309">
        <v>100</v>
      </c>
      <c r="T654" s="310" t="str">
        <f t="shared" si="123"/>
        <v/>
      </c>
      <c r="U654" s="311">
        <v>0</v>
      </c>
      <c r="V654" s="312" t="str">
        <f t="shared" si="124"/>
        <v/>
      </c>
      <c r="W654" s="313" t="s">
        <v>125</v>
      </c>
      <c r="X654" s="314" t="str">
        <f t="shared" si="125"/>
        <v/>
      </c>
      <c r="Y654" s="313" t="s">
        <v>56</v>
      </c>
      <c r="Z654" s="314" t="str">
        <f>IF(SUM($E654:$N654)&gt;0,$X654*(VLOOKUP($Y654,'Lookup Tables'!$K$4:$L$7,2,FALSE)),"")</f>
        <v/>
      </c>
      <c r="AA654" s="309">
        <v>100</v>
      </c>
      <c r="AB654" s="314" t="str">
        <f t="shared" si="126"/>
        <v/>
      </c>
      <c r="AC654" s="309" t="s">
        <v>62</v>
      </c>
      <c r="AD654" s="314" t="str">
        <f t="shared" si="127"/>
        <v/>
      </c>
      <c r="AE654" s="309" t="s">
        <v>56</v>
      </c>
      <c r="AF654" s="314" t="str">
        <f t="shared" si="128"/>
        <v/>
      </c>
      <c r="AG654" s="315" t="str">
        <f t="shared" si="119"/>
        <v/>
      </c>
      <c r="AH654" s="316" t="s">
        <v>68</v>
      </c>
      <c r="AI654" s="317" t="str">
        <f t="shared" si="129"/>
        <v/>
      </c>
    </row>
    <row r="655" spans="1:35" ht="17.25" customHeight="1" x14ac:dyDescent="0.3">
      <c r="A655" s="24"/>
      <c r="B655" s="302">
        <v>643</v>
      </c>
      <c r="C655" s="303"/>
      <c r="D655" s="303"/>
      <c r="E655" s="304"/>
      <c r="F655" s="304"/>
      <c r="G655" s="304"/>
      <c r="H655" s="304"/>
      <c r="I655" s="304"/>
      <c r="J655" s="304"/>
      <c r="K655" s="304"/>
      <c r="L655" s="304"/>
      <c r="M655" s="304"/>
      <c r="N655" s="304"/>
      <c r="O655" s="305" t="str">
        <f t="shared" si="130"/>
        <v/>
      </c>
      <c r="P655" s="306" t="str">
        <f t="shared" si="120"/>
        <v/>
      </c>
      <c r="Q655" s="307">
        <f t="shared" si="121"/>
        <v>100</v>
      </c>
      <c r="R655" s="308" t="str">
        <f t="shared" si="122"/>
        <v/>
      </c>
      <c r="S655" s="309">
        <v>100</v>
      </c>
      <c r="T655" s="310" t="str">
        <f t="shared" si="123"/>
        <v/>
      </c>
      <c r="U655" s="311">
        <v>0</v>
      </c>
      <c r="V655" s="312" t="str">
        <f t="shared" si="124"/>
        <v/>
      </c>
      <c r="W655" s="313" t="s">
        <v>125</v>
      </c>
      <c r="X655" s="314" t="str">
        <f t="shared" si="125"/>
        <v/>
      </c>
      <c r="Y655" s="313" t="s">
        <v>56</v>
      </c>
      <c r="Z655" s="314" t="str">
        <f>IF(SUM($E655:$N655)&gt;0,$X655*(VLOOKUP($Y655,'Lookup Tables'!$K$4:$L$7,2,FALSE)),"")</f>
        <v/>
      </c>
      <c r="AA655" s="309">
        <v>100</v>
      </c>
      <c r="AB655" s="314" t="str">
        <f t="shared" si="126"/>
        <v/>
      </c>
      <c r="AC655" s="309" t="s">
        <v>62</v>
      </c>
      <c r="AD655" s="314" t="str">
        <f t="shared" si="127"/>
        <v/>
      </c>
      <c r="AE655" s="309" t="s">
        <v>56</v>
      </c>
      <c r="AF655" s="314" t="str">
        <f t="shared" si="128"/>
        <v/>
      </c>
      <c r="AG655" s="315" t="str">
        <f t="shared" ref="AG655:AG718" si="131">IF(SUM($E655:$N655)&gt;0,SUM($Z655,$AF655),"")</f>
        <v/>
      </c>
      <c r="AH655" s="316" t="s">
        <v>68</v>
      </c>
      <c r="AI655" s="317" t="str">
        <f t="shared" si="129"/>
        <v/>
      </c>
    </row>
    <row r="656" spans="1:35" ht="17.25" customHeight="1" x14ac:dyDescent="0.3">
      <c r="A656" s="24"/>
      <c r="B656" s="302">
        <v>644</v>
      </c>
      <c r="C656" s="303"/>
      <c r="D656" s="303"/>
      <c r="E656" s="304"/>
      <c r="F656" s="304"/>
      <c r="G656" s="304"/>
      <c r="H656" s="304"/>
      <c r="I656" s="304"/>
      <c r="J656" s="304"/>
      <c r="K656" s="304"/>
      <c r="L656" s="304"/>
      <c r="M656" s="304"/>
      <c r="N656" s="304"/>
      <c r="O656" s="305" t="str">
        <f t="shared" si="130"/>
        <v/>
      </c>
      <c r="P656" s="306" t="str">
        <f t="shared" si="120"/>
        <v/>
      </c>
      <c r="Q656" s="307">
        <f t="shared" si="121"/>
        <v>100</v>
      </c>
      <c r="R656" s="308" t="str">
        <f t="shared" si="122"/>
        <v/>
      </c>
      <c r="S656" s="309">
        <v>100</v>
      </c>
      <c r="T656" s="310" t="str">
        <f t="shared" si="123"/>
        <v/>
      </c>
      <c r="U656" s="311">
        <v>0</v>
      </c>
      <c r="V656" s="312" t="str">
        <f t="shared" si="124"/>
        <v/>
      </c>
      <c r="W656" s="313" t="s">
        <v>125</v>
      </c>
      <c r="X656" s="314" t="str">
        <f t="shared" si="125"/>
        <v/>
      </c>
      <c r="Y656" s="313" t="s">
        <v>56</v>
      </c>
      <c r="Z656" s="314" t="str">
        <f>IF(SUM($E656:$N656)&gt;0,$X656*(VLOOKUP($Y656,'Lookup Tables'!$K$4:$L$7,2,FALSE)),"")</f>
        <v/>
      </c>
      <c r="AA656" s="309">
        <v>100</v>
      </c>
      <c r="AB656" s="314" t="str">
        <f t="shared" si="126"/>
        <v/>
      </c>
      <c r="AC656" s="309" t="s">
        <v>62</v>
      </c>
      <c r="AD656" s="314" t="str">
        <f t="shared" si="127"/>
        <v/>
      </c>
      <c r="AE656" s="309" t="s">
        <v>56</v>
      </c>
      <c r="AF656" s="314" t="str">
        <f t="shared" si="128"/>
        <v/>
      </c>
      <c r="AG656" s="315" t="str">
        <f t="shared" si="131"/>
        <v/>
      </c>
      <c r="AH656" s="316" t="s">
        <v>68</v>
      </c>
      <c r="AI656" s="317" t="str">
        <f t="shared" si="129"/>
        <v/>
      </c>
    </row>
    <row r="657" spans="1:35" ht="17.25" customHeight="1" x14ac:dyDescent="0.3">
      <c r="A657" s="24"/>
      <c r="B657" s="302">
        <v>645</v>
      </c>
      <c r="C657" s="303"/>
      <c r="D657" s="303"/>
      <c r="E657" s="304"/>
      <c r="F657" s="304"/>
      <c r="G657" s="304"/>
      <c r="H657" s="304"/>
      <c r="I657" s="304"/>
      <c r="J657" s="304"/>
      <c r="K657" s="304"/>
      <c r="L657" s="304"/>
      <c r="M657" s="304"/>
      <c r="N657" s="304"/>
      <c r="O657" s="305" t="str">
        <f t="shared" si="130"/>
        <v/>
      </c>
      <c r="P657" s="306" t="str">
        <f t="shared" si="120"/>
        <v/>
      </c>
      <c r="Q657" s="307">
        <f t="shared" si="121"/>
        <v>100</v>
      </c>
      <c r="R657" s="308" t="str">
        <f t="shared" si="122"/>
        <v/>
      </c>
      <c r="S657" s="309">
        <v>100</v>
      </c>
      <c r="T657" s="310" t="str">
        <f t="shared" si="123"/>
        <v/>
      </c>
      <c r="U657" s="311">
        <v>0</v>
      </c>
      <c r="V657" s="312" t="str">
        <f t="shared" si="124"/>
        <v/>
      </c>
      <c r="W657" s="313" t="s">
        <v>125</v>
      </c>
      <c r="X657" s="314" t="str">
        <f t="shared" si="125"/>
        <v/>
      </c>
      <c r="Y657" s="313" t="s">
        <v>56</v>
      </c>
      <c r="Z657" s="314" t="str">
        <f>IF(SUM($E657:$N657)&gt;0,$X657*(VLOOKUP($Y657,'Lookup Tables'!$K$4:$L$7,2,FALSE)),"")</f>
        <v/>
      </c>
      <c r="AA657" s="309">
        <v>100</v>
      </c>
      <c r="AB657" s="314" t="str">
        <f t="shared" si="126"/>
        <v/>
      </c>
      <c r="AC657" s="309" t="s">
        <v>62</v>
      </c>
      <c r="AD657" s="314" t="str">
        <f t="shared" si="127"/>
        <v/>
      </c>
      <c r="AE657" s="309" t="s">
        <v>56</v>
      </c>
      <c r="AF657" s="314" t="str">
        <f t="shared" si="128"/>
        <v/>
      </c>
      <c r="AG657" s="315" t="str">
        <f t="shared" si="131"/>
        <v/>
      </c>
      <c r="AH657" s="316" t="s">
        <v>68</v>
      </c>
      <c r="AI657" s="317" t="str">
        <f t="shared" si="129"/>
        <v/>
      </c>
    </row>
    <row r="658" spans="1:35" ht="17.25" customHeight="1" x14ac:dyDescent="0.3">
      <c r="A658" s="24"/>
      <c r="B658" s="302">
        <v>646</v>
      </c>
      <c r="C658" s="303"/>
      <c r="D658" s="303"/>
      <c r="E658" s="304"/>
      <c r="F658" s="304"/>
      <c r="G658" s="304"/>
      <c r="H658" s="304"/>
      <c r="I658" s="304"/>
      <c r="J658" s="304"/>
      <c r="K658" s="304"/>
      <c r="L658" s="304"/>
      <c r="M658" s="304"/>
      <c r="N658" s="304"/>
      <c r="O658" s="305" t="str">
        <f t="shared" si="130"/>
        <v/>
      </c>
      <c r="P658" s="306" t="str">
        <f t="shared" si="120"/>
        <v/>
      </c>
      <c r="Q658" s="307">
        <f t="shared" si="121"/>
        <v>100</v>
      </c>
      <c r="R658" s="308" t="str">
        <f t="shared" si="122"/>
        <v/>
      </c>
      <c r="S658" s="309">
        <v>100</v>
      </c>
      <c r="T658" s="310" t="str">
        <f t="shared" si="123"/>
        <v/>
      </c>
      <c r="U658" s="311">
        <v>0</v>
      </c>
      <c r="V658" s="312" t="str">
        <f t="shared" si="124"/>
        <v/>
      </c>
      <c r="W658" s="313" t="s">
        <v>125</v>
      </c>
      <c r="X658" s="314" t="str">
        <f t="shared" si="125"/>
        <v/>
      </c>
      <c r="Y658" s="313" t="s">
        <v>56</v>
      </c>
      <c r="Z658" s="314" t="str">
        <f>IF(SUM($E658:$N658)&gt;0,$X658*(VLOOKUP($Y658,'Lookup Tables'!$K$4:$L$7,2,FALSE)),"")</f>
        <v/>
      </c>
      <c r="AA658" s="309">
        <v>100</v>
      </c>
      <c r="AB658" s="314" t="str">
        <f t="shared" si="126"/>
        <v/>
      </c>
      <c r="AC658" s="309" t="s">
        <v>62</v>
      </c>
      <c r="AD658" s="314" t="str">
        <f t="shared" si="127"/>
        <v/>
      </c>
      <c r="AE658" s="309" t="s">
        <v>56</v>
      </c>
      <c r="AF658" s="314" t="str">
        <f t="shared" si="128"/>
        <v/>
      </c>
      <c r="AG658" s="315" t="str">
        <f t="shared" si="131"/>
        <v/>
      </c>
      <c r="AH658" s="316" t="s">
        <v>68</v>
      </c>
      <c r="AI658" s="317" t="str">
        <f t="shared" si="129"/>
        <v/>
      </c>
    </row>
    <row r="659" spans="1:35" ht="17.25" customHeight="1" x14ac:dyDescent="0.3">
      <c r="A659" s="24"/>
      <c r="B659" s="302">
        <v>647</v>
      </c>
      <c r="C659" s="303"/>
      <c r="D659" s="303"/>
      <c r="E659" s="304"/>
      <c r="F659" s="304"/>
      <c r="G659" s="304"/>
      <c r="H659" s="304"/>
      <c r="I659" s="304"/>
      <c r="J659" s="304"/>
      <c r="K659" s="304"/>
      <c r="L659" s="304"/>
      <c r="M659" s="304"/>
      <c r="N659" s="304"/>
      <c r="O659" s="305" t="str">
        <f t="shared" si="130"/>
        <v/>
      </c>
      <c r="P659" s="306" t="str">
        <f t="shared" si="120"/>
        <v/>
      </c>
      <c r="Q659" s="307">
        <f t="shared" si="121"/>
        <v>100</v>
      </c>
      <c r="R659" s="308" t="str">
        <f t="shared" si="122"/>
        <v/>
      </c>
      <c r="S659" s="309">
        <v>100</v>
      </c>
      <c r="T659" s="310" t="str">
        <f t="shared" si="123"/>
        <v/>
      </c>
      <c r="U659" s="311">
        <v>0</v>
      </c>
      <c r="V659" s="312" t="str">
        <f t="shared" si="124"/>
        <v/>
      </c>
      <c r="W659" s="313" t="s">
        <v>125</v>
      </c>
      <c r="X659" s="314" t="str">
        <f t="shared" si="125"/>
        <v/>
      </c>
      <c r="Y659" s="313" t="s">
        <v>56</v>
      </c>
      <c r="Z659" s="314" t="str">
        <f>IF(SUM($E659:$N659)&gt;0,$X659*(VLOOKUP($Y659,'Lookup Tables'!$K$4:$L$7,2,FALSE)),"")</f>
        <v/>
      </c>
      <c r="AA659" s="309">
        <v>100</v>
      </c>
      <c r="AB659" s="314" t="str">
        <f t="shared" si="126"/>
        <v/>
      </c>
      <c r="AC659" s="309" t="s">
        <v>62</v>
      </c>
      <c r="AD659" s="314" t="str">
        <f t="shared" si="127"/>
        <v/>
      </c>
      <c r="AE659" s="309" t="s">
        <v>56</v>
      </c>
      <c r="AF659" s="314" t="str">
        <f t="shared" si="128"/>
        <v/>
      </c>
      <c r="AG659" s="315" t="str">
        <f t="shared" si="131"/>
        <v/>
      </c>
      <c r="AH659" s="316" t="s">
        <v>68</v>
      </c>
      <c r="AI659" s="317" t="str">
        <f t="shared" si="129"/>
        <v/>
      </c>
    </row>
    <row r="660" spans="1:35" ht="17.25" customHeight="1" x14ac:dyDescent="0.3">
      <c r="A660" s="24"/>
      <c r="B660" s="302">
        <v>648</v>
      </c>
      <c r="C660" s="303"/>
      <c r="D660" s="303"/>
      <c r="E660" s="304"/>
      <c r="F660" s="304"/>
      <c r="G660" s="304"/>
      <c r="H660" s="304"/>
      <c r="I660" s="304"/>
      <c r="J660" s="304"/>
      <c r="K660" s="304"/>
      <c r="L660" s="304"/>
      <c r="M660" s="304"/>
      <c r="N660" s="304"/>
      <c r="O660" s="305" t="str">
        <f t="shared" si="130"/>
        <v/>
      </c>
      <c r="P660" s="306" t="str">
        <f t="shared" si="120"/>
        <v/>
      </c>
      <c r="Q660" s="307">
        <f t="shared" si="121"/>
        <v>100</v>
      </c>
      <c r="R660" s="308" t="str">
        <f t="shared" si="122"/>
        <v/>
      </c>
      <c r="S660" s="309">
        <v>100</v>
      </c>
      <c r="T660" s="310" t="str">
        <f t="shared" si="123"/>
        <v/>
      </c>
      <c r="U660" s="311">
        <v>0</v>
      </c>
      <c r="V660" s="312" t="str">
        <f t="shared" si="124"/>
        <v/>
      </c>
      <c r="W660" s="313" t="s">
        <v>125</v>
      </c>
      <c r="X660" s="314" t="str">
        <f t="shared" si="125"/>
        <v/>
      </c>
      <c r="Y660" s="313" t="s">
        <v>56</v>
      </c>
      <c r="Z660" s="314" t="str">
        <f>IF(SUM($E660:$N660)&gt;0,$X660*(VLOOKUP($Y660,'Lookup Tables'!$K$4:$L$7,2,FALSE)),"")</f>
        <v/>
      </c>
      <c r="AA660" s="309">
        <v>100</v>
      </c>
      <c r="AB660" s="314" t="str">
        <f t="shared" si="126"/>
        <v/>
      </c>
      <c r="AC660" s="309" t="s">
        <v>62</v>
      </c>
      <c r="AD660" s="314" t="str">
        <f t="shared" si="127"/>
        <v/>
      </c>
      <c r="AE660" s="309" t="s">
        <v>56</v>
      </c>
      <c r="AF660" s="314" t="str">
        <f t="shared" si="128"/>
        <v/>
      </c>
      <c r="AG660" s="315" t="str">
        <f t="shared" si="131"/>
        <v/>
      </c>
      <c r="AH660" s="316" t="s">
        <v>68</v>
      </c>
      <c r="AI660" s="317" t="str">
        <f t="shared" si="129"/>
        <v/>
      </c>
    </row>
    <row r="661" spans="1:35" ht="17.25" customHeight="1" x14ac:dyDescent="0.3">
      <c r="A661" s="24"/>
      <c r="B661" s="302">
        <v>649</v>
      </c>
      <c r="C661" s="303"/>
      <c r="D661" s="303"/>
      <c r="E661" s="304"/>
      <c r="F661" s="304"/>
      <c r="G661" s="304"/>
      <c r="H661" s="304"/>
      <c r="I661" s="304"/>
      <c r="J661" s="304"/>
      <c r="K661" s="304"/>
      <c r="L661" s="304"/>
      <c r="M661" s="304"/>
      <c r="N661" s="304"/>
      <c r="O661" s="305" t="str">
        <f t="shared" si="130"/>
        <v/>
      </c>
      <c r="P661" s="306" t="str">
        <f t="shared" si="120"/>
        <v/>
      </c>
      <c r="Q661" s="307">
        <f t="shared" si="121"/>
        <v>100</v>
      </c>
      <c r="R661" s="308" t="str">
        <f t="shared" si="122"/>
        <v/>
      </c>
      <c r="S661" s="309">
        <v>100</v>
      </c>
      <c r="T661" s="310" t="str">
        <f t="shared" si="123"/>
        <v/>
      </c>
      <c r="U661" s="311">
        <v>0</v>
      </c>
      <c r="V661" s="312" t="str">
        <f t="shared" si="124"/>
        <v/>
      </c>
      <c r="W661" s="313" t="s">
        <v>125</v>
      </c>
      <c r="X661" s="314" t="str">
        <f t="shared" si="125"/>
        <v/>
      </c>
      <c r="Y661" s="313" t="s">
        <v>56</v>
      </c>
      <c r="Z661" s="314" t="str">
        <f>IF(SUM($E661:$N661)&gt;0,$X661*(VLOOKUP($Y661,'Lookup Tables'!$K$4:$L$7,2,FALSE)),"")</f>
        <v/>
      </c>
      <c r="AA661" s="309">
        <v>100</v>
      </c>
      <c r="AB661" s="314" t="str">
        <f t="shared" si="126"/>
        <v/>
      </c>
      <c r="AC661" s="309" t="s">
        <v>62</v>
      </c>
      <c r="AD661" s="314" t="str">
        <f t="shared" si="127"/>
        <v/>
      </c>
      <c r="AE661" s="309" t="s">
        <v>56</v>
      </c>
      <c r="AF661" s="314" t="str">
        <f t="shared" si="128"/>
        <v/>
      </c>
      <c r="AG661" s="315" t="str">
        <f t="shared" si="131"/>
        <v/>
      </c>
      <c r="AH661" s="316" t="s">
        <v>68</v>
      </c>
      <c r="AI661" s="317" t="str">
        <f t="shared" si="129"/>
        <v/>
      </c>
    </row>
    <row r="662" spans="1:35" ht="17.25" customHeight="1" x14ac:dyDescent="0.3">
      <c r="A662" s="24"/>
      <c r="B662" s="302">
        <v>650</v>
      </c>
      <c r="C662" s="303"/>
      <c r="D662" s="303"/>
      <c r="E662" s="304"/>
      <c r="F662" s="304"/>
      <c r="G662" s="304"/>
      <c r="H662" s="304"/>
      <c r="I662" s="304"/>
      <c r="J662" s="304"/>
      <c r="K662" s="304"/>
      <c r="L662" s="304"/>
      <c r="M662" s="304"/>
      <c r="N662" s="304"/>
      <c r="O662" s="305" t="str">
        <f t="shared" si="130"/>
        <v/>
      </c>
      <c r="P662" s="306" t="str">
        <f t="shared" si="120"/>
        <v/>
      </c>
      <c r="Q662" s="307">
        <f t="shared" si="121"/>
        <v>100</v>
      </c>
      <c r="R662" s="308" t="str">
        <f t="shared" si="122"/>
        <v/>
      </c>
      <c r="S662" s="309">
        <v>100</v>
      </c>
      <c r="T662" s="310" t="str">
        <f t="shared" si="123"/>
        <v/>
      </c>
      <c r="U662" s="311">
        <v>0</v>
      </c>
      <c r="V662" s="312" t="str">
        <f t="shared" si="124"/>
        <v/>
      </c>
      <c r="W662" s="313" t="s">
        <v>125</v>
      </c>
      <c r="X662" s="314" t="str">
        <f t="shared" si="125"/>
        <v/>
      </c>
      <c r="Y662" s="313" t="s">
        <v>56</v>
      </c>
      <c r="Z662" s="314" t="str">
        <f>IF(SUM($E662:$N662)&gt;0,$X662*(VLOOKUP($Y662,'Lookup Tables'!$K$4:$L$7,2,FALSE)),"")</f>
        <v/>
      </c>
      <c r="AA662" s="309">
        <v>100</v>
      </c>
      <c r="AB662" s="314" t="str">
        <f t="shared" si="126"/>
        <v/>
      </c>
      <c r="AC662" s="309" t="s">
        <v>62</v>
      </c>
      <c r="AD662" s="314" t="str">
        <f t="shared" si="127"/>
        <v/>
      </c>
      <c r="AE662" s="309" t="s">
        <v>56</v>
      </c>
      <c r="AF662" s="314" t="str">
        <f t="shared" si="128"/>
        <v/>
      </c>
      <c r="AG662" s="315" t="str">
        <f t="shared" si="131"/>
        <v/>
      </c>
      <c r="AH662" s="316" t="s">
        <v>68</v>
      </c>
      <c r="AI662" s="317" t="str">
        <f t="shared" si="129"/>
        <v/>
      </c>
    </row>
    <row r="663" spans="1:35" ht="17.25" customHeight="1" x14ac:dyDescent="0.3">
      <c r="A663" s="24"/>
      <c r="B663" s="302">
        <v>651</v>
      </c>
      <c r="C663" s="303"/>
      <c r="D663" s="303"/>
      <c r="E663" s="304"/>
      <c r="F663" s="304"/>
      <c r="G663" s="304"/>
      <c r="H663" s="304"/>
      <c r="I663" s="304"/>
      <c r="J663" s="304"/>
      <c r="K663" s="304"/>
      <c r="L663" s="304"/>
      <c r="M663" s="304"/>
      <c r="N663" s="304"/>
      <c r="O663" s="305" t="str">
        <f t="shared" si="130"/>
        <v/>
      </c>
      <c r="P663" s="306" t="str">
        <f t="shared" si="120"/>
        <v/>
      </c>
      <c r="Q663" s="307">
        <f t="shared" si="121"/>
        <v>100</v>
      </c>
      <c r="R663" s="308" t="str">
        <f t="shared" si="122"/>
        <v/>
      </c>
      <c r="S663" s="309">
        <v>100</v>
      </c>
      <c r="T663" s="310" t="str">
        <f t="shared" si="123"/>
        <v/>
      </c>
      <c r="U663" s="311">
        <v>0</v>
      </c>
      <c r="V663" s="312" t="str">
        <f t="shared" si="124"/>
        <v/>
      </c>
      <c r="W663" s="313" t="s">
        <v>125</v>
      </c>
      <c r="X663" s="314" t="str">
        <f t="shared" si="125"/>
        <v/>
      </c>
      <c r="Y663" s="313" t="s">
        <v>56</v>
      </c>
      <c r="Z663" s="314" t="str">
        <f>IF(SUM($E663:$N663)&gt;0,$X663*(VLOOKUP($Y663,'Lookup Tables'!$K$4:$L$7,2,FALSE)),"")</f>
        <v/>
      </c>
      <c r="AA663" s="309">
        <v>100</v>
      </c>
      <c r="AB663" s="314" t="str">
        <f t="shared" si="126"/>
        <v/>
      </c>
      <c r="AC663" s="309" t="s">
        <v>62</v>
      </c>
      <c r="AD663" s="314" t="str">
        <f t="shared" si="127"/>
        <v/>
      </c>
      <c r="AE663" s="309" t="s">
        <v>56</v>
      </c>
      <c r="AF663" s="314" t="str">
        <f t="shared" si="128"/>
        <v/>
      </c>
      <c r="AG663" s="315" t="str">
        <f t="shared" si="131"/>
        <v/>
      </c>
      <c r="AH663" s="316" t="s">
        <v>68</v>
      </c>
      <c r="AI663" s="317" t="str">
        <f t="shared" si="129"/>
        <v/>
      </c>
    </row>
    <row r="664" spans="1:35" ht="17.25" customHeight="1" x14ac:dyDescent="0.3">
      <c r="A664" s="24"/>
      <c r="B664" s="302">
        <v>652</v>
      </c>
      <c r="C664" s="303"/>
      <c r="D664" s="303"/>
      <c r="E664" s="304"/>
      <c r="F664" s="304"/>
      <c r="G664" s="304"/>
      <c r="H664" s="304"/>
      <c r="I664" s="304"/>
      <c r="J664" s="304"/>
      <c r="K664" s="304"/>
      <c r="L664" s="304"/>
      <c r="M664" s="304"/>
      <c r="N664" s="304"/>
      <c r="O664" s="305" t="str">
        <f t="shared" si="130"/>
        <v/>
      </c>
      <c r="P664" s="306" t="str">
        <f t="shared" si="120"/>
        <v/>
      </c>
      <c r="Q664" s="307">
        <f t="shared" si="121"/>
        <v>100</v>
      </c>
      <c r="R664" s="308" t="str">
        <f t="shared" si="122"/>
        <v/>
      </c>
      <c r="S664" s="309">
        <v>100</v>
      </c>
      <c r="T664" s="310" t="str">
        <f t="shared" si="123"/>
        <v/>
      </c>
      <c r="U664" s="311">
        <v>0</v>
      </c>
      <c r="V664" s="312" t="str">
        <f t="shared" si="124"/>
        <v/>
      </c>
      <c r="W664" s="313" t="s">
        <v>125</v>
      </c>
      <c r="X664" s="314" t="str">
        <f t="shared" si="125"/>
        <v/>
      </c>
      <c r="Y664" s="313" t="s">
        <v>56</v>
      </c>
      <c r="Z664" s="314" t="str">
        <f>IF(SUM($E664:$N664)&gt;0,$X664*(VLOOKUP($Y664,'Lookup Tables'!$K$4:$L$7,2,FALSE)),"")</f>
        <v/>
      </c>
      <c r="AA664" s="309">
        <v>100</v>
      </c>
      <c r="AB664" s="314" t="str">
        <f t="shared" si="126"/>
        <v/>
      </c>
      <c r="AC664" s="309" t="s">
        <v>62</v>
      </c>
      <c r="AD664" s="314" t="str">
        <f t="shared" si="127"/>
        <v/>
      </c>
      <c r="AE664" s="309" t="s">
        <v>56</v>
      </c>
      <c r="AF664" s="314" t="str">
        <f t="shared" si="128"/>
        <v/>
      </c>
      <c r="AG664" s="315" t="str">
        <f t="shared" si="131"/>
        <v/>
      </c>
      <c r="AH664" s="316" t="s">
        <v>68</v>
      </c>
      <c r="AI664" s="317" t="str">
        <f t="shared" si="129"/>
        <v/>
      </c>
    </row>
    <row r="665" spans="1:35" ht="17.25" customHeight="1" x14ac:dyDescent="0.3">
      <c r="A665" s="24"/>
      <c r="B665" s="302">
        <v>653</v>
      </c>
      <c r="C665" s="303"/>
      <c r="D665" s="303"/>
      <c r="E665" s="304"/>
      <c r="F665" s="304"/>
      <c r="G665" s="304"/>
      <c r="H665" s="304"/>
      <c r="I665" s="304"/>
      <c r="J665" s="304"/>
      <c r="K665" s="304"/>
      <c r="L665" s="304"/>
      <c r="M665" s="304"/>
      <c r="N665" s="304"/>
      <c r="O665" s="305" t="str">
        <f t="shared" si="130"/>
        <v/>
      </c>
      <c r="P665" s="306" t="str">
        <f t="shared" si="120"/>
        <v/>
      </c>
      <c r="Q665" s="307">
        <f t="shared" si="121"/>
        <v>100</v>
      </c>
      <c r="R665" s="308" t="str">
        <f t="shared" si="122"/>
        <v/>
      </c>
      <c r="S665" s="309">
        <v>100</v>
      </c>
      <c r="T665" s="310" t="str">
        <f t="shared" si="123"/>
        <v/>
      </c>
      <c r="U665" s="311">
        <v>0</v>
      </c>
      <c r="V665" s="312" t="str">
        <f t="shared" si="124"/>
        <v/>
      </c>
      <c r="W665" s="313" t="s">
        <v>125</v>
      </c>
      <c r="X665" s="314" t="str">
        <f t="shared" si="125"/>
        <v/>
      </c>
      <c r="Y665" s="313" t="s">
        <v>56</v>
      </c>
      <c r="Z665" s="314" t="str">
        <f>IF(SUM($E665:$N665)&gt;0,$X665*(VLOOKUP($Y665,'Lookup Tables'!$K$4:$L$7,2,FALSE)),"")</f>
        <v/>
      </c>
      <c r="AA665" s="309">
        <v>100</v>
      </c>
      <c r="AB665" s="314" t="str">
        <f t="shared" si="126"/>
        <v/>
      </c>
      <c r="AC665" s="309" t="s">
        <v>62</v>
      </c>
      <c r="AD665" s="314" t="str">
        <f t="shared" si="127"/>
        <v/>
      </c>
      <c r="AE665" s="309" t="s">
        <v>56</v>
      </c>
      <c r="AF665" s="314" t="str">
        <f t="shared" si="128"/>
        <v/>
      </c>
      <c r="AG665" s="315" t="str">
        <f t="shared" si="131"/>
        <v/>
      </c>
      <c r="AH665" s="316" t="s">
        <v>68</v>
      </c>
      <c r="AI665" s="317" t="str">
        <f t="shared" si="129"/>
        <v/>
      </c>
    </row>
    <row r="666" spans="1:35" ht="17.25" customHeight="1" x14ac:dyDescent="0.3">
      <c r="A666" s="24"/>
      <c r="B666" s="302">
        <v>654</v>
      </c>
      <c r="C666" s="303"/>
      <c r="D666" s="303"/>
      <c r="E666" s="304"/>
      <c r="F666" s="304"/>
      <c r="G666" s="304"/>
      <c r="H666" s="304"/>
      <c r="I666" s="304"/>
      <c r="J666" s="304"/>
      <c r="K666" s="304"/>
      <c r="L666" s="304"/>
      <c r="M666" s="304"/>
      <c r="N666" s="304"/>
      <c r="O666" s="305" t="str">
        <f t="shared" si="130"/>
        <v/>
      </c>
      <c r="P666" s="306" t="str">
        <f t="shared" si="120"/>
        <v/>
      </c>
      <c r="Q666" s="307">
        <f t="shared" si="121"/>
        <v>100</v>
      </c>
      <c r="R666" s="308" t="str">
        <f t="shared" si="122"/>
        <v/>
      </c>
      <c r="S666" s="309">
        <v>100</v>
      </c>
      <c r="T666" s="310" t="str">
        <f t="shared" si="123"/>
        <v/>
      </c>
      <c r="U666" s="311">
        <v>0</v>
      </c>
      <c r="V666" s="312" t="str">
        <f t="shared" si="124"/>
        <v/>
      </c>
      <c r="W666" s="313" t="s">
        <v>125</v>
      </c>
      <c r="X666" s="314" t="str">
        <f t="shared" si="125"/>
        <v/>
      </c>
      <c r="Y666" s="313" t="s">
        <v>56</v>
      </c>
      <c r="Z666" s="314" t="str">
        <f>IF(SUM($E666:$N666)&gt;0,$X666*(VLOOKUP($Y666,'Lookup Tables'!$K$4:$L$7,2,FALSE)),"")</f>
        <v/>
      </c>
      <c r="AA666" s="309">
        <v>100</v>
      </c>
      <c r="AB666" s="314" t="str">
        <f t="shared" si="126"/>
        <v/>
      </c>
      <c r="AC666" s="309" t="s">
        <v>62</v>
      </c>
      <c r="AD666" s="314" t="str">
        <f t="shared" si="127"/>
        <v/>
      </c>
      <c r="AE666" s="309" t="s">
        <v>56</v>
      </c>
      <c r="AF666" s="314" t="str">
        <f t="shared" si="128"/>
        <v/>
      </c>
      <c r="AG666" s="315" t="str">
        <f t="shared" si="131"/>
        <v/>
      </c>
      <c r="AH666" s="316" t="s">
        <v>68</v>
      </c>
      <c r="AI666" s="317" t="str">
        <f t="shared" si="129"/>
        <v/>
      </c>
    </row>
    <row r="667" spans="1:35" ht="17.25" customHeight="1" x14ac:dyDescent="0.3">
      <c r="A667" s="24"/>
      <c r="B667" s="302">
        <v>655</v>
      </c>
      <c r="C667" s="303"/>
      <c r="D667" s="303"/>
      <c r="E667" s="304"/>
      <c r="F667" s="304"/>
      <c r="G667" s="304"/>
      <c r="H667" s="304"/>
      <c r="I667" s="304"/>
      <c r="J667" s="304"/>
      <c r="K667" s="304"/>
      <c r="L667" s="304"/>
      <c r="M667" s="304"/>
      <c r="N667" s="304"/>
      <c r="O667" s="305" t="str">
        <f t="shared" si="130"/>
        <v/>
      </c>
      <c r="P667" s="306" t="str">
        <f t="shared" si="120"/>
        <v/>
      </c>
      <c r="Q667" s="307">
        <f t="shared" si="121"/>
        <v>100</v>
      </c>
      <c r="R667" s="308" t="str">
        <f t="shared" si="122"/>
        <v/>
      </c>
      <c r="S667" s="309">
        <v>100</v>
      </c>
      <c r="T667" s="310" t="str">
        <f t="shared" si="123"/>
        <v/>
      </c>
      <c r="U667" s="311">
        <v>0</v>
      </c>
      <c r="V667" s="312" t="str">
        <f t="shared" si="124"/>
        <v/>
      </c>
      <c r="W667" s="313" t="s">
        <v>125</v>
      </c>
      <c r="X667" s="314" t="str">
        <f t="shared" si="125"/>
        <v/>
      </c>
      <c r="Y667" s="313" t="s">
        <v>56</v>
      </c>
      <c r="Z667" s="314" t="str">
        <f>IF(SUM($E667:$N667)&gt;0,$X667*(VLOOKUP($Y667,'Lookup Tables'!$K$4:$L$7,2,FALSE)),"")</f>
        <v/>
      </c>
      <c r="AA667" s="309">
        <v>100</v>
      </c>
      <c r="AB667" s="314" t="str">
        <f t="shared" si="126"/>
        <v/>
      </c>
      <c r="AC667" s="309" t="s">
        <v>62</v>
      </c>
      <c r="AD667" s="314" t="str">
        <f t="shared" si="127"/>
        <v/>
      </c>
      <c r="AE667" s="309" t="s">
        <v>56</v>
      </c>
      <c r="AF667" s="314" t="str">
        <f t="shared" si="128"/>
        <v/>
      </c>
      <c r="AG667" s="315" t="str">
        <f t="shared" si="131"/>
        <v/>
      </c>
      <c r="AH667" s="316" t="s">
        <v>68</v>
      </c>
      <c r="AI667" s="317" t="str">
        <f t="shared" si="129"/>
        <v/>
      </c>
    </row>
    <row r="668" spans="1:35" ht="17.25" customHeight="1" x14ac:dyDescent="0.3">
      <c r="A668" s="24"/>
      <c r="B668" s="302">
        <v>656</v>
      </c>
      <c r="C668" s="303"/>
      <c r="D668" s="303"/>
      <c r="E668" s="304"/>
      <c r="F668" s="304"/>
      <c r="G668" s="304"/>
      <c r="H668" s="304"/>
      <c r="I668" s="304"/>
      <c r="J668" s="304"/>
      <c r="K668" s="304"/>
      <c r="L668" s="304"/>
      <c r="M668" s="304"/>
      <c r="N668" s="304"/>
      <c r="O668" s="305" t="str">
        <f t="shared" si="130"/>
        <v/>
      </c>
      <c r="P668" s="306" t="str">
        <f t="shared" si="120"/>
        <v/>
      </c>
      <c r="Q668" s="307">
        <f t="shared" si="121"/>
        <v>100</v>
      </c>
      <c r="R668" s="308" t="str">
        <f t="shared" si="122"/>
        <v/>
      </c>
      <c r="S668" s="309">
        <v>100</v>
      </c>
      <c r="T668" s="310" t="str">
        <f t="shared" si="123"/>
        <v/>
      </c>
      <c r="U668" s="311">
        <v>0</v>
      </c>
      <c r="V668" s="312" t="str">
        <f t="shared" si="124"/>
        <v/>
      </c>
      <c r="W668" s="313" t="s">
        <v>125</v>
      </c>
      <c r="X668" s="314" t="str">
        <f t="shared" si="125"/>
        <v/>
      </c>
      <c r="Y668" s="313" t="s">
        <v>56</v>
      </c>
      <c r="Z668" s="314" t="str">
        <f>IF(SUM($E668:$N668)&gt;0,$X668*(VLOOKUP($Y668,'Lookup Tables'!$K$4:$L$7,2,FALSE)),"")</f>
        <v/>
      </c>
      <c r="AA668" s="309">
        <v>100</v>
      </c>
      <c r="AB668" s="314" t="str">
        <f t="shared" si="126"/>
        <v/>
      </c>
      <c r="AC668" s="309" t="s">
        <v>62</v>
      </c>
      <c r="AD668" s="314" t="str">
        <f t="shared" si="127"/>
        <v/>
      </c>
      <c r="AE668" s="309" t="s">
        <v>56</v>
      </c>
      <c r="AF668" s="314" t="str">
        <f t="shared" si="128"/>
        <v/>
      </c>
      <c r="AG668" s="315" t="str">
        <f t="shared" si="131"/>
        <v/>
      </c>
      <c r="AH668" s="316" t="s">
        <v>68</v>
      </c>
      <c r="AI668" s="317" t="str">
        <f t="shared" si="129"/>
        <v/>
      </c>
    </row>
    <row r="669" spans="1:35" ht="17.25" customHeight="1" x14ac:dyDescent="0.3">
      <c r="A669" s="24"/>
      <c r="B669" s="302">
        <v>657</v>
      </c>
      <c r="C669" s="303"/>
      <c r="D669" s="303"/>
      <c r="E669" s="304"/>
      <c r="F669" s="304"/>
      <c r="G669" s="304"/>
      <c r="H669" s="304"/>
      <c r="I669" s="304"/>
      <c r="J669" s="304"/>
      <c r="K669" s="304"/>
      <c r="L669" s="304"/>
      <c r="M669" s="304"/>
      <c r="N669" s="304"/>
      <c r="O669" s="305" t="str">
        <f t="shared" si="130"/>
        <v/>
      </c>
      <c r="P669" s="306" t="str">
        <f t="shared" si="120"/>
        <v/>
      </c>
      <c r="Q669" s="307">
        <f t="shared" si="121"/>
        <v>100</v>
      </c>
      <c r="R669" s="308" t="str">
        <f t="shared" si="122"/>
        <v/>
      </c>
      <c r="S669" s="309">
        <v>100</v>
      </c>
      <c r="T669" s="310" t="str">
        <f t="shared" si="123"/>
        <v/>
      </c>
      <c r="U669" s="311">
        <v>0</v>
      </c>
      <c r="V669" s="312" t="str">
        <f t="shared" si="124"/>
        <v/>
      </c>
      <c r="W669" s="313" t="s">
        <v>125</v>
      </c>
      <c r="X669" s="314" t="str">
        <f t="shared" si="125"/>
        <v/>
      </c>
      <c r="Y669" s="313" t="s">
        <v>56</v>
      </c>
      <c r="Z669" s="314" t="str">
        <f>IF(SUM($E669:$N669)&gt;0,$X669*(VLOOKUP($Y669,'Lookup Tables'!$K$4:$L$7,2,FALSE)),"")</f>
        <v/>
      </c>
      <c r="AA669" s="309">
        <v>100</v>
      </c>
      <c r="AB669" s="314" t="str">
        <f t="shared" si="126"/>
        <v/>
      </c>
      <c r="AC669" s="309" t="s">
        <v>62</v>
      </c>
      <c r="AD669" s="314" t="str">
        <f t="shared" si="127"/>
        <v/>
      </c>
      <c r="AE669" s="309" t="s">
        <v>56</v>
      </c>
      <c r="AF669" s="314" t="str">
        <f t="shared" si="128"/>
        <v/>
      </c>
      <c r="AG669" s="315" t="str">
        <f t="shared" si="131"/>
        <v/>
      </c>
      <c r="AH669" s="316" t="s">
        <v>68</v>
      </c>
      <c r="AI669" s="317" t="str">
        <f t="shared" si="129"/>
        <v/>
      </c>
    </row>
    <row r="670" spans="1:35" ht="17.25" customHeight="1" x14ac:dyDescent="0.3">
      <c r="A670" s="24"/>
      <c r="B670" s="302">
        <v>658</v>
      </c>
      <c r="C670" s="303"/>
      <c r="D670" s="303"/>
      <c r="E670" s="304"/>
      <c r="F670" s="304"/>
      <c r="G670" s="304"/>
      <c r="H670" s="304"/>
      <c r="I670" s="304"/>
      <c r="J670" s="304"/>
      <c r="K670" s="304"/>
      <c r="L670" s="304"/>
      <c r="M670" s="304"/>
      <c r="N670" s="304"/>
      <c r="O670" s="305" t="str">
        <f t="shared" si="130"/>
        <v/>
      </c>
      <c r="P670" s="306" t="str">
        <f t="shared" si="120"/>
        <v/>
      </c>
      <c r="Q670" s="307">
        <f t="shared" si="121"/>
        <v>100</v>
      </c>
      <c r="R670" s="308" t="str">
        <f t="shared" si="122"/>
        <v/>
      </c>
      <c r="S670" s="309">
        <v>100</v>
      </c>
      <c r="T670" s="310" t="str">
        <f t="shared" si="123"/>
        <v/>
      </c>
      <c r="U670" s="311">
        <v>0</v>
      </c>
      <c r="V670" s="312" t="str">
        <f t="shared" si="124"/>
        <v/>
      </c>
      <c r="W670" s="313" t="s">
        <v>125</v>
      </c>
      <c r="X670" s="314" t="str">
        <f t="shared" si="125"/>
        <v/>
      </c>
      <c r="Y670" s="313" t="s">
        <v>56</v>
      </c>
      <c r="Z670" s="314" t="str">
        <f>IF(SUM($E670:$N670)&gt;0,$X670*(VLOOKUP($Y670,'Lookup Tables'!$K$4:$L$7,2,FALSE)),"")</f>
        <v/>
      </c>
      <c r="AA670" s="309">
        <v>100</v>
      </c>
      <c r="AB670" s="314" t="str">
        <f t="shared" si="126"/>
        <v/>
      </c>
      <c r="AC670" s="309" t="s">
        <v>62</v>
      </c>
      <c r="AD670" s="314" t="str">
        <f t="shared" si="127"/>
        <v/>
      </c>
      <c r="AE670" s="309" t="s">
        <v>56</v>
      </c>
      <c r="AF670" s="314" t="str">
        <f t="shared" si="128"/>
        <v/>
      </c>
      <c r="AG670" s="315" t="str">
        <f t="shared" si="131"/>
        <v/>
      </c>
      <c r="AH670" s="316" t="s">
        <v>68</v>
      </c>
      <c r="AI670" s="317" t="str">
        <f t="shared" si="129"/>
        <v/>
      </c>
    </row>
    <row r="671" spans="1:35" ht="17.25" customHeight="1" x14ac:dyDescent="0.3">
      <c r="A671" s="24"/>
      <c r="B671" s="302">
        <v>659</v>
      </c>
      <c r="C671" s="303"/>
      <c r="D671" s="303"/>
      <c r="E671" s="304"/>
      <c r="F671" s="304"/>
      <c r="G671" s="304"/>
      <c r="H671" s="304"/>
      <c r="I671" s="304"/>
      <c r="J671" s="304"/>
      <c r="K671" s="304"/>
      <c r="L671" s="304"/>
      <c r="M671" s="304"/>
      <c r="N671" s="304"/>
      <c r="O671" s="305" t="str">
        <f t="shared" si="130"/>
        <v/>
      </c>
      <c r="P671" s="306" t="str">
        <f t="shared" si="120"/>
        <v/>
      </c>
      <c r="Q671" s="307">
        <f t="shared" si="121"/>
        <v>100</v>
      </c>
      <c r="R671" s="308" t="str">
        <f t="shared" si="122"/>
        <v/>
      </c>
      <c r="S671" s="309">
        <v>100</v>
      </c>
      <c r="T671" s="310" t="str">
        <f t="shared" si="123"/>
        <v/>
      </c>
      <c r="U671" s="311">
        <v>0</v>
      </c>
      <c r="V671" s="312" t="str">
        <f t="shared" si="124"/>
        <v/>
      </c>
      <c r="W671" s="313" t="s">
        <v>125</v>
      </c>
      <c r="X671" s="314" t="str">
        <f t="shared" si="125"/>
        <v/>
      </c>
      <c r="Y671" s="313" t="s">
        <v>56</v>
      </c>
      <c r="Z671" s="314" t="str">
        <f>IF(SUM($E671:$N671)&gt;0,$X671*(VLOOKUP($Y671,'Lookup Tables'!$K$4:$L$7,2,FALSE)),"")</f>
        <v/>
      </c>
      <c r="AA671" s="309">
        <v>100</v>
      </c>
      <c r="AB671" s="314" t="str">
        <f t="shared" si="126"/>
        <v/>
      </c>
      <c r="AC671" s="309" t="s">
        <v>62</v>
      </c>
      <c r="AD671" s="314" t="str">
        <f t="shared" si="127"/>
        <v/>
      </c>
      <c r="AE671" s="309" t="s">
        <v>56</v>
      </c>
      <c r="AF671" s="314" t="str">
        <f t="shared" si="128"/>
        <v/>
      </c>
      <c r="AG671" s="315" t="str">
        <f t="shared" si="131"/>
        <v/>
      </c>
      <c r="AH671" s="316" t="s">
        <v>68</v>
      </c>
      <c r="AI671" s="317" t="str">
        <f t="shared" si="129"/>
        <v/>
      </c>
    </row>
    <row r="672" spans="1:35" ht="17.25" customHeight="1" x14ac:dyDescent="0.3">
      <c r="A672" s="24"/>
      <c r="B672" s="302">
        <v>660</v>
      </c>
      <c r="C672" s="303"/>
      <c r="D672" s="303"/>
      <c r="E672" s="304"/>
      <c r="F672" s="304"/>
      <c r="G672" s="304"/>
      <c r="H672" s="304"/>
      <c r="I672" s="304"/>
      <c r="J672" s="304"/>
      <c r="K672" s="304"/>
      <c r="L672" s="304"/>
      <c r="M672" s="304"/>
      <c r="N672" s="304"/>
      <c r="O672" s="305" t="str">
        <f t="shared" si="130"/>
        <v/>
      </c>
      <c r="P672" s="306" t="str">
        <f t="shared" si="120"/>
        <v/>
      </c>
      <c r="Q672" s="307">
        <f t="shared" si="121"/>
        <v>100</v>
      </c>
      <c r="R672" s="308" t="str">
        <f t="shared" si="122"/>
        <v/>
      </c>
      <c r="S672" s="309">
        <v>100</v>
      </c>
      <c r="T672" s="310" t="str">
        <f t="shared" si="123"/>
        <v/>
      </c>
      <c r="U672" s="311">
        <v>0</v>
      </c>
      <c r="V672" s="312" t="str">
        <f t="shared" si="124"/>
        <v/>
      </c>
      <c r="W672" s="313" t="s">
        <v>125</v>
      </c>
      <c r="X672" s="314" t="str">
        <f t="shared" si="125"/>
        <v/>
      </c>
      <c r="Y672" s="313" t="s">
        <v>56</v>
      </c>
      <c r="Z672" s="314" t="str">
        <f>IF(SUM($E672:$N672)&gt;0,$X672*(VLOOKUP($Y672,'Lookup Tables'!$K$4:$L$7,2,FALSE)),"")</f>
        <v/>
      </c>
      <c r="AA672" s="309">
        <v>100</v>
      </c>
      <c r="AB672" s="314" t="str">
        <f t="shared" si="126"/>
        <v/>
      </c>
      <c r="AC672" s="309" t="s">
        <v>62</v>
      </c>
      <c r="AD672" s="314" t="str">
        <f t="shared" si="127"/>
        <v/>
      </c>
      <c r="AE672" s="309" t="s">
        <v>56</v>
      </c>
      <c r="AF672" s="314" t="str">
        <f t="shared" si="128"/>
        <v/>
      </c>
      <c r="AG672" s="315" t="str">
        <f t="shared" si="131"/>
        <v/>
      </c>
      <c r="AH672" s="316" t="s">
        <v>68</v>
      </c>
      <c r="AI672" s="317" t="str">
        <f t="shared" si="129"/>
        <v/>
      </c>
    </row>
    <row r="673" spans="1:35" ht="17.25" customHeight="1" x14ac:dyDescent="0.3">
      <c r="A673" s="24"/>
      <c r="B673" s="302">
        <v>661</v>
      </c>
      <c r="C673" s="303"/>
      <c r="D673" s="303"/>
      <c r="E673" s="304"/>
      <c r="F673" s="304"/>
      <c r="G673" s="304"/>
      <c r="H673" s="304"/>
      <c r="I673" s="304"/>
      <c r="J673" s="304"/>
      <c r="K673" s="304"/>
      <c r="L673" s="304"/>
      <c r="M673" s="304"/>
      <c r="N673" s="304"/>
      <c r="O673" s="305" t="str">
        <f t="shared" si="130"/>
        <v/>
      </c>
      <c r="P673" s="306" t="str">
        <f t="shared" si="120"/>
        <v/>
      </c>
      <c r="Q673" s="307">
        <f t="shared" si="121"/>
        <v>100</v>
      </c>
      <c r="R673" s="308" t="str">
        <f t="shared" si="122"/>
        <v/>
      </c>
      <c r="S673" s="309">
        <v>100</v>
      </c>
      <c r="T673" s="310" t="str">
        <f t="shared" si="123"/>
        <v/>
      </c>
      <c r="U673" s="311">
        <v>0</v>
      </c>
      <c r="V673" s="312" t="str">
        <f t="shared" si="124"/>
        <v/>
      </c>
      <c r="W673" s="313" t="s">
        <v>125</v>
      </c>
      <c r="X673" s="314" t="str">
        <f t="shared" si="125"/>
        <v/>
      </c>
      <c r="Y673" s="313" t="s">
        <v>56</v>
      </c>
      <c r="Z673" s="314" t="str">
        <f>IF(SUM($E673:$N673)&gt;0,$X673*(VLOOKUP($Y673,'Lookup Tables'!$K$4:$L$7,2,FALSE)),"")</f>
        <v/>
      </c>
      <c r="AA673" s="309">
        <v>100</v>
      </c>
      <c r="AB673" s="314" t="str">
        <f t="shared" si="126"/>
        <v/>
      </c>
      <c r="AC673" s="309" t="s">
        <v>62</v>
      </c>
      <c r="AD673" s="314" t="str">
        <f t="shared" si="127"/>
        <v/>
      </c>
      <c r="AE673" s="309" t="s">
        <v>56</v>
      </c>
      <c r="AF673" s="314" t="str">
        <f t="shared" si="128"/>
        <v/>
      </c>
      <c r="AG673" s="315" t="str">
        <f t="shared" si="131"/>
        <v/>
      </c>
      <c r="AH673" s="316" t="s">
        <v>68</v>
      </c>
      <c r="AI673" s="317" t="str">
        <f t="shared" si="129"/>
        <v/>
      </c>
    </row>
    <row r="674" spans="1:35" ht="17.25" customHeight="1" x14ac:dyDescent="0.3">
      <c r="A674" s="24"/>
      <c r="B674" s="302">
        <v>662</v>
      </c>
      <c r="C674" s="303"/>
      <c r="D674" s="303"/>
      <c r="E674" s="304"/>
      <c r="F674" s="304"/>
      <c r="G674" s="304"/>
      <c r="H674" s="304"/>
      <c r="I674" s="304"/>
      <c r="J674" s="304"/>
      <c r="K674" s="304"/>
      <c r="L674" s="304"/>
      <c r="M674" s="304"/>
      <c r="N674" s="304"/>
      <c r="O674" s="305" t="str">
        <f t="shared" si="130"/>
        <v/>
      </c>
      <c r="P674" s="306" t="str">
        <f t="shared" si="120"/>
        <v/>
      </c>
      <c r="Q674" s="307">
        <f t="shared" si="121"/>
        <v>100</v>
      </c>
      <c r="R674" s="308" t="str">
        <f t="shared" si="122"/>
        <v/>
      </c>
      <c r="S674" s="309">
        <v>100</v>
      </c>
      <c r="T674" s="310" t="str">
        <f t="shared" si="123"/>
        <v/>
      </c>
      <c r="U674" s="311">
        <v>0</v>
      </c>
      <c r="V674" s="312" t="str">
        <f t="shared" si="124"/>
        <v/>
      </c>
      <c r="W674" s="313" t="s">
        <v>125</v>
      </c>
      <c r="X674" s="314" t="str">
        <f t="shared" si="125"/>
        <v/>
      </c>
      <c r="Y674" s="313" t="s">
        <v>56</v>
      </c>
      <c r="Z674" s="314" t="str">
        <f>IF(SUM($E674:$N674)&gt;0,$X674*(VLOOKUP($Y674,'Lookup Tables'!$K$4:$L$7,2,FALSE)),"")</f>
        <v/>
      </c>
      <c r="AA674" s="309">
        <v>100</v>
      </c>
      <c r="AB674" s="314" t="str">
        <f t="shared" si="126"/>
        <v/>
      </c>
      <c r="AC674" s="309" t="s">
        <v>62</v>
      </c>
      <c r="AD674" s="314" t="str">
        <f t="shared" si="127"/>
        <v/>
      </c>
      <c r="AE674" s="309" t="s">
        <v>56</v>
      </c>
      <c r="AF674" s="314" t="str">
        <f t="shared" si="128"/>
        <v/>
      </c>
      <c r="AG674" s="315" t="str">
        <f t="shared" si="131"/>
        <v/>
      </c>
      <c r="AH674" s="316" t="s">
        <v>68</v>
      </c>
      <c r="AI674" s="317" t="str">
        <f t="shared" si="129"/>
        <v/>
      </c>
    </row>
    <row r="675" spans="1:35" ht="17.25" customHeight="1" x14ac:dyDescent="0.3">
      <c r="A675" s="24"/>
      <c r="B675" s="302">
        <v>663</v>
      </c>
      <c r="C675" s="303"/>
      <c r="D675" s="303"/>
      <c r="E675" s="304"/>
      <c r="F675" s="304"/>
      <c r="G675" s="304"/>
      <c r="H675" s="304"/>
      <c r="I675" s="304"/>
      <c r="J675" s="304"/>
      <c r="K675" s="304"/>
      <c r="L675" s="304"/>
      <c r="M675" s="304"/>
      <c r="N675" s="304"/>
      <c r="O675" s="305" t="str">
        <f t="shared" si="130"/>
        <v/>
      </c>
      <c r="P675" s="306" t="str">
        <f t="shared" si="120"/>
        <v/>
      </c>
      <c r="Q675" s="307">
        <f t="shared" si="121"/>
        <v>100</v>
      </c>
      <c r="R675" s="308" t="str">
        <f t="shared" si="122"/>
        <v/>
      </c>
      <c r="S675" s="309">
        <v>100</v>
      </c>
      <c r="T675" s="310" t="str">
        <f t="shared" si="123"/>
        <v/>
      </c>
      <c r="U675" s="311">
        <v>0</v>
      </c>
      <c r="V675" s="312" t="str">
        <f t="shared" si="124"/>
        <v/>
      </c>
      <c r="W675" s="313" t="s">
        <v>125</v>
      </c>
      <c r="X675" s="314" t="str">
        <f t="shared" si="125"/>
        <v/>
      </c>
      <c r="Y675" s="313" t="s">
        <v>56</v>
      </c>
      <c r="Z675" s="314" t="str">
        <f>IF(SUM($E675:$N675)&gt;0,$X675*(VLOOKUP($Y675,'Lookup Tables'!$K$4:$L$7,2,FALSE)),"")</f>
        <v/>
      </c>
      <c r="AA675" s="309">
        <v>100</v>
      </c>
      <c r="AB675" s="314" t="str">
        <f t="shared" si="126"/>
        <v/>
      </c>
      <c r="AC675" s="309" t="s">
        <v>62</v>
      </c>
      <c r="AD675" s="314" t="str">
        <f t="shared" si="127"/>
        <v/>
      </c>
      <c r="AE675" s="309" t="s">
        <v>56</v>
      </c>
      <c r="AF675" s="314" t="str">
        <f t="shared" si="128"/>
        <v/>
      </c>
      <c r="AG675" s="315" t="str">
        <f t="shared" si="131"/>
        <v/>
      </c>
      <c r="AH675" s="316" t="s">
        <v>68</v>
      </c>
      <c r="AI675" s="317" t="str">
        <f t="shared" si="129"/>
        <v/>
      </c>
    </row>
    <row r="676" spans="1:35" ht="17.25" customHeight="1" x14ac:dyDescent="0.3">
      <c r="A676" s="24"/>
      <c r="B676" s="302">
        <v>664</v>
      </c>
      <c r="C676" s="303"/>
      <c r="D676" s="303"/>
      <c r="E676" s="304"/>
      <c r="F676" s="304"/>
      <c r="G676" s="304"/>
      <c r="H676" s="304"/>
      <c r="I676" s="304"/>
      <c r="J676" s="304"/>
      <c r="K676" s="304"/>
      <c r="L676" s="304"/>
      <c r="M676" s="304"/>
      <c r="N676" s="304"/>
      <c r="O676" s="305" t="str">
        <f t="shared" si="130"/>
        <v/>
      </c>
      <c r="P676" s="306" t="str">
        <f t="shared" si="120"/>
        <v/>
      </c>
      <c r="Q676" s="307">
        <f t="shared" si="121"/>
        <v>100</v>
      </c>
      <c r="R676" s="308" t="str">
        <f t="shared" si="122"/>
        <v/>
      </c>
      <c r="S676" s="309">
        <v>100</v>
      </c>
      <c r="T676" s="310" t="str">
        <f t="shared" si="123"/>
        <v/>
      </c>
      <c r="U676" s="311">
        <v>0</v>
      </c>
      <c r="V676" s="312" t="str">
        <f t="shared" si="124"/>
        <v/>
      </c>
      <c r="W676" s="313" t="s">
        <v>125</v>
      </c>
      <c r="X676" s="314" t="str">
        <f t="shared" si="125"/>
        <v/>
      </c>
      <c r="Y676" s="313" t="s">
        <v>56</v>
      </c>
      <c r="Z676" s="314" t="str">
        <f>IF(SUM($E676:$N676)&gt;0,$X676*(VLOOKUP($Y676,'Lookup Tables'!$K$4:$L$7,2,FALSE)),"")</f>
        <v/>
      </c>
      <c r="AA676" s="309">
        <v>100</v>
      </c>
      <c r="AB676" s="314" t="str">
        <f t="shared" si="126"/>
        <v/>
      </c>
      <c r="AC676" s="309" t="s">
        <v>62</v>
      </c>
      <c r="AD676" s="314" t="str">
        <f t="shared" si="127"/>
        <v/>
      </c>
      <c r="AE676" s="309" t="s">
        <v>56</v>
      </c>
      <c r="AF676" s="314" t="str">
        <f t="shared" si="128"/>
        <v/>
      </c>
      <c r="AG676" s="315" t="str">
        <f t="shared" si="131"/>
        <v/>
      </c>
      <c r="AH676" s="316" t="s">
        <v>68</v>
      </c>
      <c r="AI676" s="317" t="str">
        <f t="shared" si="129"/>
        <v/>
      </c>
    </row>
    <row r="677" spans="1:35" ht="17.25" customHeight="1" x14ac:dyDescent="0.3">
      <c r="A677" s="24"/>
      <c r="B677" s="302">
        <v>665</v>
      </c>
      <c r="C677" s="303"/>
      <c r="D677" s="303"/>
      <c r="E677" s="304"/>
      <c r="F677" s="304"/>
      <c r="G677" s="304"/>
      <c r="H677" s="304"/>
      <c r="I677" s="304"/>
      <c r="J677" s="304"/>
      <c r="K677" s="304"/>
      <c r="L677" s="304"/>
      <c r="M677" s="304"/>
      <c r="N677" s="304"/>
      <c r="O677" s="305" t="str">
        <f t="shared" si="130"/>
        <v/>
      </c>
      <c r="P677" s="306" t="str">
        <f t="shared" si="120"/>
        <v/>
      </c>
      <c r="Q677" s="307">
        <f t="shared" si="121"/>
        <v>100</v>
      </c>
      <c r="R677" s="308" t="str">
        <f t="shared" si="122"/>
        <v/>
      </c>
      <c r="S677" s="309">
        <v>100</v>
      </c>
      <c r="T677" s="310" t="str">
        <f t="shared" si="123"/>
        <v/>
      </c>
      <c r="U677" s="311">
        <v>0</v>
      </c>
      <c r="V677" s="312" t="str">
        <f t="shared" si="124"/>
        <v/>
      </c>
      <c r="W677" s="313" t="s">
        <v>125</v>
      </c>
      <c r="X677" s="314" t="str">
        <f t="shared" si="125"/>
        <v/>
      </c>
      <c r="Y677" s="313" t="s">
        <v>56</v>
      </c>
      <c r="Z677" s="314" t="str">
        <f>IF(SUM($E677:$N677)&gt;0,$X677*(VLOOKUP($Y677,'Lookup Tables'!$K$4:$L$7,2,FALSE)),"")</f>
        <v/>
      </c>
      <c r="AA677" s="309">
        <v>100</v>
      </c>
      <c r="AB677" s="314" t="str">
        <f t="shared" si="126"/>
        <v/>
      </c>
      <c r="AC677" s="309" t="s">
        <v>62</v>
      </c>
      <c r="AD677" s="314" t="str">
        <f t="shared" si="127"/>
        <v/>
      </c>
      <c r="AE677" s="309" t="s">
        <v>56</v>
      </c>
      <c r="AF677" s="314" t="str">
        <f t="shared" si="128"/>
        <v/>
      </c>
      <c r="AG677" s="315" t="str">
        <f t="shared" si="131"/>
        <v/>
      </c>
      <c r="AH677" s="316" t="s">
        <v>68</v>
      </c>
      <c r="AI677" s="317" t="str">
        <f t="shared" si="129"/>
        <v/>
      </c>
    </row>
    <row r="678" spans="1:35" ht="17.25" customHeight="1" x14ac:dyDescent="0.3">
      <c r="A678" s="24"/>
      <c r="B678" s="302">
        <v>666</v>
      </c>
      <c r="C678" s="303"/>
      <c r="D678" s="303"/>
      <c r="E678" s="304"/>
      <c r="F678" s="304"/>
      <c r="G678" s="304"/>
      <c r="H678" s="304"/>
      <c r="I678" s="304"/>
      <c r="J678" s="304"/>
      <c r="K678" s="304"/>
      <c r="L678" s="304"/>
      <c r="M678" s="304"/>
      <c r="N678" s="304"/>
      <c r="O678" s="305" t="str">
        <f t="shared" si="130"/>
        <v/>
      </c>
      <c r="P678" s="306" t="str">
        <f t="shared" si="120"/>
        <v/>
      </c>
      <c r="Q678" s="307">
        <f t="shared" si="121"/>
        <v>100</v>
      </c>
      <c r="R678" s="308" t="str">
        <f t="shared" si="122"/>
        <v/>
      </c>
      <c r="S678" s="309">
        <v>100</v>
      </c>
      <c r="T678" s="310" t="str">
        <f t="shared" si="123"/>
        <v/>
      </c>
      <c r="U678" s="311">
        <v>0</v>
      </c>
      <c r="V678" s="312" t="str">
        <f t="shared" si="124"/>
        <v/>
      </c>
      <c r="W678" s="313" t="s">
        <v>125</v>
      </c>
      <c r="X678" s="314" t="str">
        <f t="shared" si="125"/>
        <v/>
      </c>
      <c r="Y678" s="313" t="s">
        <v>56</v>
      </c>
      <c r="Z678" s="314" t="str">
        <f>IF(SUM($E678:$N678)&gt;0,$X678*(VLOOKUP($Y678,'Lookup Tables'!$K$4:$L$7,2,FALSE)),"")</f>
        <v/>
      </c>
      <c r="AA678" s="309">
        <v>100</v>
      </c>
      <c r="AB678" s="314" t="str">
        <f t="shared" si="126"/>
        <v/>
      </c>
      <c r="AC678" s="309" t="s">
        <v>62</v>
      </c>
      <c r="AD678" s="314" t="str">
        <f t="shared" si="127"/>
        <v/>
      </c>
      <c r="AE678" s="309" t="s">
        <v>56</v>
      </c>
      <c r="AF678" s="314" t="str">
        <f t="shared" si="128"/>
        <v/>
      </c>
      <c r="AG678" s="315" t="str">
        <f t="shared" si="131"/>
        <v/>
      </c>
      <c r="AH678" s="316" t="s">
        <v>68</v>
      </c>
      <c r="AI678" s="317" t="str">
        <f t="shared" si="129"/>
        <v/>
      </c>
    </row>
    <row r="679" spans="1:35" ht="17.25" customHeight="1" x14ac:dyDescent="0.3">
      <c r="A679" s="24"/>
      <c r="B679" s="302">
        <v>667</v>
      </c>
      <c r="C679" s="303"/>
      <c r="D679" s="303"/>
      <c r="E679" s="304"/>
      <c r="F679" s="304"/>
      <c r="G679" s="304"/>
      <c r="H679" s="304"/>
      <c r="I679" s="304"/>
      <c r="J679" s="304"/>
      <c r="K679" s="304"/>
      <c r="L679" s="304"/>
      <c r="M679" s="304"/>
      <c r="N679" s="304"/>
      <c r="O679" s="305" t="str">
        <f t="shared" si="130"/>
        <v/>
      </c>
      <c r="P679" s="306" t="str">
        <f t="shared" si="120"/>
        <v/>
      </c>
      <c r="Q679" s="307">
        <f t="shared" si="121"/>
        <v>100</v>
      </c>
      <c r="R679" s="308" t="str">
        <f t="shared" si="122"/>
        <v/>
      </c>
      <c r="S679" s="309">
        <v>100</v>
      </c>
      <c r="T679" s="310" t="str">
        <f t="shared" si="123"/>
        <v/>
      </c>
      <c r="U679" s="311">
        <v>0</v>
      </c>
      <c r="V679" s="312" t="str">
        <f t="shared" si="124"/>
        <v/>
      </c>
      <c r="W679" s="313" t="s">
        <v>125</v>
      </c>
      <c r="X679" s="314" t="str">
        <f t="shared" si="125"/>
        <v/>
      </c>
      <c r="Y679" s="313" t="s">
        <v>56</v>
      </c>
      <c r="Z679" s="314" t="str">
        <f>IF(SUM($E679:$N679)&gt;0,$X679*(VLOOKUP($Y679,'Lookup Tables'!$K$4:$L$7,2,FALSE)),"")</f>
        <v/>
      </c>
      <c r="AA679" s="309">
        <v>100</v>
      </c>
      <c r="AB679" s="314" t="str">
        <f t="shared" si="126"/>
        <v/>
      </c>
      <c r="AC679" s="309" t="s">
        <v>62</v>
      </c>
      <c r="AD679" s="314" t="str">
        <f t="shared" si="127"/>
        <v/>
      </c>
      <c r="AE679" s="309" t="s">
        <v>56</v>
      </c>
      <c r="AF679" s="314" t="str">
        <f t="shared" si="128"/>
        <v/>
      </c>
      <c r="AG679" s="315" t="str">
        <f t="shared" si="131"/>
        <v/>
      </c>
      <c r="AH679" s="316" t="s">
        <v>68</v>
      </c>
      <c r="AI679" s="317" t="str">
        <f t="shared" si="129"/>
        <v/>
      </c>
    </row>
    <row r="680" spans="1:35" ht="17.25" customHeight="1" x14ac:dyDescent="0.3">
      <c r="A680" s="24"/>
      <c r="B680" s="302">
        <v>668</v>
      </c>
      <c r="C680" s="303"/>
      <c r="D680" s="303"/>
      <c r="E680" s="304"/>
      <c r="F680" s="304"/>
      <c r="G680" s="304"/>
      <c r="H680" s="304"/>
      <c r="I680" s="304"/>
      <c r="J680" s="304"/>
      <c r="K680" s="304"/>
      <c r="L680" s="304"/>
      <c r="M680" s="304"/>
      <c r="N680" s="304"/>
      <c r="O680" s="305" t="str">
        <f t="shared" si="130"/>
        <v/>
      </c>
      <c r="P680" s="306" t="str">
        <f t="shared" si="120"/>
        <v/>
      </c>
      <c r="Q680" s="307">
        <f t="shared" si="121"/>
        <v>100</v>
      </c>
      <c r="R680" s="308" t="str">
        <f t="shared" si="122"/>
        <v/>
      </c>
      <c r="S680" s="309">
        <v>100</v>
      </c>
      <c r="T680" s="310" t="str">
        <f t="shared" si="123"/>
        <v/>
      </c>
      <c r="U680" s="311">
        <v>0</v>
      </c>
      <c r="V680" s="312" t="str">
        <f t="shared" si="124"/>
        <v/>
      </c>
      <c r="W680" s="313" t="s">
        <v>125</v>
      </c>
      <c r="X680" s="314" t="str">
        <f t="shared" si="125"/>
        <v/>
      </c>
      <c r="Y680" s="313" t="s">
        <v>56</v>
      </c>
      <c r="Z680" s="314" t="str">
        <f>IF(SUM($E680:$N680)&gt;0,$X680*(VLOOKUP($Y680,'Lookup Tables'!$K$4:$L$7,2,FALSE)),"")</f>
        <v/>
      </c>
      <c r="AA680" s="309">
        <v>100</v>
      </c>
      <c r="AB680" s="314" t="str">
        <f t="shared" si="126"/>
        <v/>
      </c>
      <c r="AC680" s="309" t="s">
        <v>62</v>
      </c>
      <c r="AD680" s="314" t="str">
        <f t="shared" si="127"/>
        <v/>
      </c>
      <c r="AE680" s="309" t="s">
        <v>56</v>
      </c>
      <c r="AF680" s="314" t="str">
        <f t="shared" si="128"/>
        <v/>
      </c>
      <c r="AG680" s="315" t="str">
        <f t="shared" si="131"/>
        <v/>
      </c>
      <c r="AH680" s="316" t="s">
        <v>68</v>
      </c>
      <c r="AI680" s="317" t="str">
        <f t="shared" si="129"/>
        <v/>
      </c>
    </row>
    <row r="681" spans="1:35" ht="17.25" customHeight="1" x14ac:dyDescent="0.3">
      <c r="A681" s="24"/>
      <c r="B681" s="302">
        <v>669</v>
      </c>
      <c r="C681" s="303"/>
      <c r="D681" s="303"/>
      <c r="E681" s="304"/>
      <c r="F681" s="304"/>
      <c r="G681" s="304"/>
      <c r="H681" s="304"/>
      <c r="I681" s="304"/>
      <c r="J681" s="304"/>
      <c r="K681" s="304"/>
      <c r="L681" s="304"/>
      <c r="M681" s="304"/>
      <c r="N681" s="304"/>
      <c r="O681" s="305" t="str">
        <f t="shared" si="130"/>
        <v/>
      </c>
      <c r="P681" s="306" t="str">
        <f t="shared" si="120"/>
        <v/>
      </c>
      <c r="Q681" s="307">
        <f t="shared" si="121"/>
        <v>100</v>
      </c>
      <c r="R681" s="308" t="str">
        <f t="shared" si="122"/>
        <v/>
      </c>
      <c r="S681" s="309">
        <v>100</v>
      </c>
      <c r="T681" s="310" t="str">
        <f t="shared" si="123"/>
        <v/>
      </c>
      <c r="U681" s="311">
        <v>0</v>
      </c>
      <c r="V681" s="312" t="str">
        <f t="shared" si="124"/>
        <v/>
      </c>
      <c r="W681" s="313" t="s">
        <v>125</v>
      </c>
      <c r="X681" s="314" t="str">
        <f t="shared" si="125"/>
        <v/>
      </c>
      <c r="Y681" s="313" t="s">
        <v>56</v>
      </c>
      <c r="Z681" s="314" t="str">
        <f>IF(SUM($E681:$N681)&gt;0,$X681*(VLOOKUP($Y681,'Lookup Tables'!$K$4:$L$7,2,FALSE)),"")</f>
        <v/>
      </c>
      <c r="AA681" s="309">
        <v>100</v>
      </c>
      <c r="AB681" s="314" t="str">
        <f t="shared" si="126"/>
        <v/>
      </c>
      <c r="AC681" s="309" t="s">
        <v>62</v>
      </c>
      <c r="AD681" s="314" t="str">
        <f t="shared" si="127"/>
        <v/>
      </c>
      <c r="AE681" s="309" t="s">
        <v>56</v>
      </c>
      <c r="AF681" s="314" t="str">
        <f t="shared" si="128"/>
        <v/>
      </c>
      <c r="AG681" s="315" t="str">
        <f t="shared" si="131"/>
        <v/>
      </c>
      <c r="AH681" s="316" t="s">
        <v>68</v>
      </c>
      <c r="AI681" s="317" t="str">
        <f t="shared" si="129"/>
        <v/>
      </c>
    </row>
    <row r="682" spans="1:35" ht="17.25" customHeight="1" x14ac:dyDescent="0.3">
      <c r="A682" s="24"/>
      <c r="B682" s="302">
        <v>670</v>
      </c>
      <c r="C682" s="303"/>
      <c r="D682" s="303"/>
      <c r="E682" s="304"/>
      <c r="F682" s="304"/>
      <c r="G682" s="304"/>
      <c r="H682" s="304"/>
      <c r="I682" s="304"/>
      <c r="J682" s="304"/>
      <c r="K682" s="304"/>
      <c r="L682" s="304"/>
      <c r="M682" s="304"/>
      <c r="N682" s="304"/>
      <c r="O682" s="305" t="str">
        <f t="shared" si="130"/>
        <v/>
      </c>
      <c r="P682" s="306" t="str">
        <f t="shared" si="120"/>
        <v/>
      </c>
      <c r="Q682" s="307">
        <f t="shared" si="121"/>
        <v>100</v>
      </c>
      <c r="R682" s="308" t="str">
        <f t="shared" si="122"/>
        <v/>
      </c>
      <c r="S682" s="309">
        <v>100</v>
      </c>
      <c r="T682" s="310" t="str">
        <f t="shared" si="123"/>
        <v/>
      </c>
      <c r="U682" s="311">
        <v>0</v>
      </c>
      <c r="V682" s="312" t="str">
        <f t="shared" si="124"/>
        <v/>
      </c>
      <c r="W682" s="313" t="s">
        <v>125</v>
      </c>
      <c r="X682" s="314" t="str">
        <f t="shared" si="125"/>
        <v/>
      </c>
      <c r="Y682" s="313" t="s">
        <v>56</v>
      </c>
      <c r="Z682" s="314" t="str">
        <f>IF(SUM($E682:$N682)&gt;0,$X682*(VLOOKUP($Y682,'Lookup Tables'!$K$4:$L$7,2,FALSE)),"")</f>
        <v/>
      </c>
      <c r="AA682" s="309">
        <v>100</v>
      </c>
      <c r="AB682" s="314" t="str">
        <f t="shared" si="126"/>
        <v/>
      </c>
      <c r="AC682" s="309" t="s">
        <v>62</v>
      </c>
      <c r="AD682" s="314" t="str">
        <f t="shared" si="127"/>
        <v/>
      </c>
      <c r="AE682" s="309" t="s">
        <v>56</v>
      </c>
      <c r="AF682" s="314" t="str">
        <f t="shared" si="128"/>
        <v/>
      </c>
      <c r="AG682" s="315" t="str">
        <f t="shared" si="131"/>
        <v/>
      </c>
      <c r="AH682" s="316" t="s">
        <v>68</v>
      </c>
      <c r="AI682" s="317" t="str">
        <f t="shared" si="129"/>
        <v/>
      </c>
    </row>
    <row r="683" spans="1:35" ht="17.25" customHeight="1" x14ac:dyDescent="0.3">
      <c r="A683" s="24"/>
      <c r="B683" s="302">
        <v>671</v>
      </c>
      <c r="C683" s="303"/>
      <c r="D683" s="303"/>
      <c r="E683" s="304"/>
      <c r="F683" s="304"/>
      <c r="G683" s="304"/>
      <c r="H683" s="304"/>
      <c r="I683" s="304"/>
      <c r="J683" s="304"/>
      <c r="K683" s="304"/>
      <c r="L683" s="304"/>
      <c r="M683" s="304"/>
      <c r="N683" s="304"/>
      <c r="O683" s="305" t="str">
        <f t="shared" si="130"/>
        <v/>
      </c>
      <c r="P683" s="306" t="str">
        <f t="shared" si="120"/>
        <v/>
      </c>
      <c r="Q683" s="307">
        <f t="shared" si="121"/>
        <v>100</v>
      </c>
      <c r="R683" s="308" t="str">
        <f t="shared" si="122"/>
        <v/>
      </c>
      <c r="S683" s="309">
        <v>100</v>
      </c>
      <c r="T683" s="310" t="str">
        <f t="shared" si="123"/>
        <v/>
      </c>
      <c r="U683" s="311">
        <v>0</v>
      </c>
      <c r="V683" s="312" t="str">
        <f t="shared" si="124"/>
        <v/>
      </c>
      <c r="W683" s="313" t="s">
        <v>125</v>
      </c>
      <c r="X683" s="314" t="str">
        <f t="shared" si="125"/>
        <v/>
      </c>
      <c r="Y683" s="313" t="s">
        <v>56</v>
      </c>
      <c r="Z683" s="314" t="str">
        <f>IF(SUM($E683:$N683)&gt;0,$X683*(VLOOKUP($Y683,'Lookup Tables'!$K$4:$L$7,2,FALSE)),"")</f>
        <v/>
      </c>
      <c r="AA683" s="309">
        <v>100</v>
      </c>
      <c r="AB683" s="314" t="str">
        <f t="shared" si="126"/>
        <v/>
      </c>
      <c r="AC683" s="309" t="s">
        <v>62</v>
      </c>
      <c r="AD683" s="314" t="str">
        <f t="shared" si="127"/>
        <v/>
      </c>
      <c r="AE683" s="309" t="s">
        <v>56</v>
      </c>
      <c r="AF683" s="314" t="str">
        <f t="shared" si="128"/>
        <v/>
      </c>
      <c r="AG683" s="315" t="str">
        <f t="shared" si="131"/>
        <v/>
      </c>
      <c r="AH683" s="316" t="s">
        <v>68</v>
      </c>
      <c r="AI683" s="317" t="str">
        <f t="shared" si="129"/>
        <v/>
      </c>
    </row>
    <row r="684" spans="1:35" ht="17.25" customHeight="1" x14ac:dyDescent="0.3">
      <c r="A684" s="24"/>
      <c r="B684" s="302">
        <v>672</v>
      </c>
      <c r="C684" s="303"/>
      <c r="D684" s="303"/>
      <c r="E684" s="304"/>
      <c r="F684" s="304"/>
      <c r="G684" s="304"/>
      <c r="H684" s="304"/>
      <c r="I684" s="304"/>
      <c r="J684" s="304"/>
      <c r="K684" s="304"/>
      <c r="L684" s="304"/>
      <c r="M684" s="304"/>
      <c r="N684" s="304"/>
      <c r="O684" s="305" t="str">
        <f t="shared" si="130"/>
        <v/>
      </c>
      <c r="P684" s="306" t="str">
        <f t="shared" si="120"/>
        <v/>
      </c>
      <c r="Q684" s="307">
        <f t="shared" si="121"/>
        <v>100</v>
      </c>
      <c r="R684" s="308" t="str">
        <f t="shared" si="122"/>
        <v/>
      </c>
      <c r="S684" s="309">
        <v>100</v>
      </c>
      <c r="T684" s="310" t="str">
        <f t="shared" si="123"/>
        <v/>
      </c>
      <c r="U684" s="311">
        <v>0</v>
      </c>
      <c r="V684" s="312" t="str">
        <f t="shared" si="124"/>
        <v/>
      </c>
      <c r="W684" s="313" t="s">
        <v>125</v>
      </c>
      <c r="X684" s="314" t="str">
        <f t="shared" si="125"/>
        <v/>
      </c>
      <c r="Y684" s="313" t="s">
        <v>56</v>
      </c>
      <c r="Z684" s="314" t="str">
        <f>IF(SUM($E684:$N684)&gt;0,$X684*(VLOOKUP($Y684,'Lookup Tables'!$K$4:$L$7,2,FALSE)),"")</f>
        <v/>
      </c>
      <c r="AA684" s="309">
        <v>100</v>
      </c>
      <c r="AB684" s="314" t="str">
        <f t="shared" si="126"/>
        <v/>
      </c>
      <c r="AC684" s="309" t="s">
        <v>62</v>
      </c>
      <c r="AD684" s="314" t="str">
        <f t="shared" si="127"/>
        <v/>
      </c>
      <c r="AE684" s="309" t="s">
        <v>56</v>
      </c>
      <c r="AF684" s="314" t="str">
        <f t="shared" si="128"/>
        <v/>
      </c>
      <c r="AG684" s="315" t="str">
        <f t="shared" si="131"/>
        <v/>
      </c>
      <c r="AH684" s="316" t="s">
        <v>68</v>
      </c>
      <c r="AI684" s="317" t="str">
        <f t="shared" si="129"/>
        <v/>
      </c>
    </row>
    <row r="685" spans="1:35" ht="17.25" customHeight="1" x14ac:dyDescent="0.3">
      <c r="A685" s="24"/>
      <c r="B685" s="302">
        <v>673</v>
      </c>
      <c r="C685" s="303"/>
      <c r="D685" s="303"/>
      <c r="E685" s="304"/>
      <c r="F685" s="304"/>
      <c r="G685" s="304"/>
      <c r="H685" s="304"/>
      <c r="I685" s="304"/>
      <c r="J685" s="304"/>
      <c r="K685" s="304"/>
      <c r="L685" s="304"/>
      <c r="M685" s="304"/>
      <c r="N685" s="304"/>
      <c r="O685" s="305" t="str">
        <f t="shared" si="130"/>
        <v/>
      </c>
      <c r="P685" s="306" t="str">
        <f t="shared" si="120"/>
        <v/>
      </c>
      <c r="Q685" s="307">
        <f t="shared" si="121"/>
        <v>100</v>
      </c>
      <c r="R685" s="308" t="str">
        <f t="shared" si="122"/>
        <v/>
      </c>
      <c r="S685" s="309">
        <v>100</v>
      </c>
      <c r="T685" s="310" t="str">
        <f t="shared" si="123"/>
        <v/>
      </c>
      <c r="U685" s="311">
        <v>0</v>
      </c>
      <c r="V685" s="312" t="str">
        <f t="shared" si="124"/>
        <v/>
      </c>
      <c r="W685" s="313" t="s">
        <v>125</v>
      </c>
      <c r="X685" s="314" t="str">
        <f t="shared" si="125"/>
        <v/>
      </c>
      <c r="Y685" s="313" t="s">
        <v>56</v>
      </c>
      <c r="Z685" s="314" t="str">
        <f>IF(SUM($E685:$N685)&gt;0,$X685*(VLOOKUP($Y685,'Lookup Tables'!$K$4:$L$7,2,FALSE)),"")</f>
        <v/>
      </c>
      <c r="AA685" s="309">
        <v>100</v>
      </c>
      <c r="AB685" s="314" t="str">
        <f t="shared" si="126"/>
        <v/>
      </c>
      <c r="AC685" s="309" t="s">
        <v>62</v>
      </c>
      <c r="AD685" s="314" t="str">
        <f t="shared" si="127"/>
        <v/>
      </c>
      <c r="AE685" s="309" t="s">
        <v>56</v>
      </c>
      <c r="AF685" s="314" t="str">
        <f t="shared" si="128"/>
        <v/>
      </c>
      <c r="AG685" s="315" t="str">
        <f t="shared" si="131"/>
        <v/>
      </c>
      <c r="AH685" s="316" t="s">
        <v>68</v>
      </c>
      <c r="AI685" s="317" t="str">
        <f t="shared" si="129"/>
        <v/>
      </c>
    </row>
    <row r="686" spans="1:35" ht="17.25" customHeight="1" x14ac:dyDescent="0.3">
      <c r="A686" s="24"/>
      <c r="B686" s="302">
        <v>674</v>
      </c>
      <c r="C686" s="303"/>
      <c r="D686" s="303"/>
      <c r="E686" s="304"/>
      <c r="F686" s="304"/>
      <c r="G686" s="304"/>
      <c r="H686" s="304"/>
      <c r="I686" s="304"/>
      <c r="J686" s="304"/>
      <c r="K686" s="304"/>
      <c r="L686" s="304"/>
      <c r="M686" s="304"/>
      <c r="N686" s="304"/>
      <c r="O686" s="305" t="str">
        <f t="shared" si="130"/>
        <v/>
      </c>
      <c r="P686" s="306" t="str">
        <f t="shared" si="120"/>
        <v/>
      </c>
      <c r="Q686" s="307">
        <f t="shared" si="121"/>
        <v>100</v>
      </c>
      <c r="R686" s="308" t="str">
        <f t="shared" si="122"/>
        <v/>
      </c>
      <c r="S686" s="309">
        <v>100</v>
      </c>
      <c r="T686" s="310" t="str">
        <f t="shared" si="123"/>
        <v/>
      </c>
      <c r="U686" s="311">
        <v>0</v>
      </c>
      <c r="V686" s="312" t="str">
        <f t="shared" si="124"/>
        <v/>
      </c>
      <c r="W686" s="313" t="s">
        <v>125</v>
      </c>
      <c r="X686" s="314" t="str">
        <f t="shared" si="125"/>
        <v/>
      </c>
      <c r="Y686" s="313" t="s">
        <v>56</v>
      </c>
      <c r="Z686" s="314" t="str">
        <f>IF(SUM($E686:$N686)&gt;0,$X686*(VLOOKUP($Y686,'Lookup Tables'!$K$4:$L$7,2,FALSE)),"")</f>
        <v/>
      </c>
      <c r="AA686" s="309">
        <v>100</v>
      </c>
      <c r="AB686" s="314" t="str">
        <f t="shared" si="126"/>
        <v/>
      </c>
      <c r="AC686" s="309" t="s">
        <v>62</v>
      </c>
      <c r="AD686" s="314" t="str">
        <f t="shared" si="127"/>
        <v/>
      </c>
      <c r="AE686" s="309" t="s">
        <v>56</v>
      </c>
      <c r="AF686" s="314" t="str">
        <f t="shared" si="128"/>
        <v/>
      </c>
      <c r="AG686" s="315" t="str">
        <f t="shared" si="131"/>
        <v/>
      </c>
      <c r="AH686" s="316" t="s">
        <v>68</v>
      </c>
      <c r="AI686" s="317" t="str">
        <f t="shared" si="129"/>
        <v/>
      </c>
    </row>
    <row r="687" spans="1:35" ht="17.25" customHeight="1" x14ac:dyDescent="0.3">
      <c r="A687" s="24"/>
      <c r="B687" s="302">
        <v>675</v>
      </c>
      <c r="C687" s="303"/>
      <c r="D687" s="303"/>
      <c r="E687" s="304"/>
      <c r="F687" s="304"/>
      <c r="G687" s="304"/>
      <c r="H687" s="304"/>
      <c r="I687" s="304"/>
      <c r="J687" s="304"/>
      <c r="K687" s="304"/>
      <c r="L687" s="304"/>
      <c r="M687" s="304"/>
      <c r="N687" s="304"/>
      <c r="O687" s="305" t="str">
        <f t="shared" si="130"/>
        <v/>
      </c>
      <c r="P687" s="306" t="str">
        <f t="shared" si="120"/>
        <v/>
      </c>
      <c r="Q687" s="307">
        <f t="shared" si="121"/>
        <v>100</v>
      </c>
      <c r="R687" s="308" t="str">
        <f t="shared" si="122"/>
        <v/>
      </c>
      <c r="S687" s="309">
        <v>100</v>
      </c>
      <c r="T687" s="310" t="str">
        <f t="shared" si="123"/>
        <v/>
      </c>
      <c r="U687" s="311">
        <v>0</v>
      </c>
      <c r="V687" s="312" t="str">
        <f t="shared" si="124"/>
        <v/>
      </c>
      <c r="W687" s="313" t="s">
        <v>125</v>
      </c>
      <c r="X687" s="314" t="str">
        <f t="shared" si="125"/>
        <v/>
      </c>
      <c r="Y687" s="313" t="s">
        <v>56</v>
      </c>
      <c r="Z687" s="314" t="str">
        <f>IF(SUM($E687:$N687)&gt;0,$X687*(VLOOKUP($Y687,'Lookup Tables'!$K$4:$L$7,2,FALSE)),"")</f>
        <v/>
      </c>
      <c r="AA687" s="309">
        <v>100</v>
      </c>
      <c r="AB687" s="314" t="str">
        <f t="shared" si="126"/>
        <v/>
      </c>
      <c r="AC687" s="309" t="s">
        <v>62</v>
      </c>
      <c r="AD687" s="314" t="str">
        <f t="shared" si="127"/>
        <v/>
      </c>
      <c r="AE687" s="309" t="s">
        <v>56</v>
      </c>
      <c r="AF687" s="314" t="str">
        <f t="shared" si="128"/>
        <v/>
      </c>
      <c r="AG687" s="315" t="str">
        <f t="shared" si="131"/>
        <v/>
      </c>
      <c r="AH687" s="316" t="s">
        <v>68</v>
      </c>
      <c r="AI687" s="317" t="str">
        <f t="shared" si="129"/>
        <v/>
      </c>
    </row>
    <row r="688" spans="1:35" ht="17.25" customHeight="1" x14ac:dyDescent="0.3">
      <c r="A688" s="24"/>
      <c r="B688" s="302">
        <v>676</v>
      </c>
      <c r="C688" s="303"/>
      <c r="D688" s="303"/>
      <c r="E688" s="304"/>
      <c r="F688" s="304"/>
      <c r="G688" s="304"/>
      <c r="H688" s="304"/>
      <c r="I688" s="304"/>
      <c r="J688" s="304"/>
      <c r="K688" s="304"/>
      <c r="L688" s="304"/>
      <c r="M688" s="304"/>
      <c r="N688" s="304"/>
      <c r="O688" s="305" t="str">
        <f t="shared" si="130"/>
        <v/>
      </c>
      <c r="P688" s="306" t="str">
        <f t="shared" si="120"/>
        <v/>
      </c>
      <c r="Q688" s="307">
        <f t="shared" si="121"/>
        <v>100</v>
      </c>
      <c r="R688" s="308" t="str">
        <f t="shared" si="122"/>
        <v/>
      </c>
      <c r="S688" s="309">
        <v>100</v>
      </c>
      <c r="T688" s="310" t="str">
        <f t="shared" si="123"/>
        <v/>
      </c>
      <c r="U688" s="311">
        <v>0</v>
      </c>
      <c r="V688" s="312" t="str">
        <f t="shared" si="124"/>
        <v/>
      </c>
      <c r="W688" s="313" t="s">
        <v>125</v>
      </c>
      <c r="X688" s="314" t="str">
        <f t="shared" si="125"/>
        <v/>
      </c>
      <c r="Y688" s="313" t="s">
        <v>56</v>
      </c>
      <c r="Z688" s="314" t="str">
        <f>IF(SUM($E688:$N688)&gt;0,$X688*(VLOOKUP($Y688,'Lookup Tables'!$K$4:$L$7,2,FALSE)),"")</f>
        <v/>
      </c>
      <c r="AA688" s="309">
        <v>100</v>
      </c>
      <c r="AB688" s="314" t="str">
        <f t="shared" si="126"/>
        <v/>
      </c>
      <c r="AC688" s="309" t="s">
        <v>62</v>
      </c>
      <c r="AD688" s="314" t="str">
        <f t="shared" si="127"/>
        <v/>
      </c>
      <c r="AE688" s="309" t="s">
        <v>56</v>
      </c>
      <c r="AF688" s="314" t="str">
        <f t="shared" si="128"/>
        <v/>
      </c>
      <c r="AG688" s="315" t="str">
        <f t="shared" si="131"/>
        <v/>
      </c>
      <c r="AH688" s="316" t="s">
        <v>68</v>
      </c>
      <c r="AI688" s="317" t="str">
        <f t="shared" si="129"/>
        <v/>
      </c>
    </row>
    <row r="689" spans="1:35" ht="17.25" customHeight="1" x14ac:dyDescent="0.3">
      <c r="A689" s="24"/>
      <c r="B689" s="302">
        <v>677</v>
      </c>
      <c r="C689" s="303"/>
      <c r="D689" s="303"/>
      <c r="E689" s="304"/>
      <c r="F689" s="304"/>
      <c r="G689" s="304"/>
      <c r="H689" s="304"/>
      <c r="I689" s="304"/>
      <c r="J689" s="304"/>
      <c r="K689" s="304"/>
      <c r="L689" s="304"/>
      <c r="M689" s="304"/>
      <c r="N689" s="304"/>
      <c r="O689" s="305" t="str">
        <f t="shared" si="130"/>
        <v/>
      </c>
      <c r="P689" s="306" t="str">
        <f t="shared" si="120"/>
        <v/>
      </c>
      <c r="Q689" s="307">
        <f t="shared" si="121"/>
        <v>100</v>
      </c>
      <c r="R689" s="308" t="str">
        <f t="shared" si="122"/>
        <v/>
      </c>
      <c r="S689" s="309">
        <v>100</v>
      </c>
      <c r="T689" s="310" t="str">
        <f t="shared" si="123"/>
        <v/>
      </c>
      <c r="U689" s="311">
        <v>0</v>
      </c>
      <c r="V689" s="312" t="str">
        <f t="shared" si="124"/>
        <v/>
      </c>
      <c r="W689" s="313" t="s">
        <v>125</v>
      </c>
      <c r="X689" s="314" t="str">
        <f t="shared" si="125"/>
        <v/>
      </c>
      <c r="Y689" s="313" t="s">
        <v>56</v>
      </c>
      <c r="Z689" s="314" t="str">
        <f>IF(SUM($E689:$N689)&gt;0,$X689*(VLOOKUP($Y689,'Lookup Tables'!$K$4:$L$7,2,FALSE)),"")</f>
        <v/>
      </c>
      <c r="AA689" s="309">
        <v>100</v>
      </c>
      <c r="AB689" s="314" t="str">
        <f t="shared" si="126"/>
        <v/>
      </c>
      <c r="AC689" s="309" t="s">
        <v>62</v>
      </c>
      <c r="AD689" s="314" t="str">
        <f t="shared" si="127"/>
        <v/>
      </c>
      <c r="AE689" s="309" t="s">
        <v>56</v>
      </c>
      <c r="AF689" s="314" t="str">
        <f t="shared" si="128"/>
        <v/>
      </c>
      <c r="AG689" s="315" t="str">
        <f t="shared" si="131"/>
        <v/>
      </c>
      <c r="AH689" s="316" t="s">
        <v>68</v>
      </c>
      <c r="AI689" s="317" t="str">
        <f t="shared" si="129"/>
        <v/>
      </c>
    </row>
    <row r="690" spans="1:35" ht="17.25" customHeight="1" x14ac:dyDescent="0.3">
      <c r="A690" s="24"/>
      <c r="B690" s="302">
        <v>678</v>
      </c>
      <c r="C690" s="303"/>
      <c r="D690" s="303"/>
      <c r="E690" s="304"/>
      <c r="F690" s="304"/>
      <c r="G690" s="304"/>
      <c r="H690" s="304"/>
      <c r="I690" s="304"/>
      <c r="J690" s="304"/>
      <c r="K690" s="304"/>
      <c r="L690" s="304"/>
      <c r="M690" s="304"/>
      <c r="N690" s="304"/>
      <c r="O690" s="305" t="str">
        <f t="shared" si="130"/>
        <v/>
      </c>
      <c r="P690" s="306" t="str">
        <f t="shared" si="120"/>
        <v/>
      </c>
      <c r="Q690" s="307">
        <f t="shared" si="121"/>
        <v>100</v>
      </c>
      <c r="R690" s="308" t="str">
        <f t="shared" si="122"/>
        <v/>
      </c>
      <c r="S690" s="309">
        <v>100</v>
      </c>
      <c r="T690" s="310" t="str">
        <f t="shared" si="123"/>
        <v/>
      </c>
      <c r="U690" s="311">
        <v>0</v>
      </c>
      <c r="V690" s="312" t="str">
        <f t="shared" si="124"/>
        <v/>
      </c>
      <c r="W690" s="313" t="s">
        <v>125</v>
      </c>
      <c r="X690" s="314" t="str">
        <f t="shared" si="125"/>
        <v/>
      </c>
      <c r="Y690" s="313" t="s">
        <v>56</v>
      </c>
      <c r="Z690" s="314" t="str">
        <f>IF(SUM($E690:$N690)&gt;0,$X690*(VLOOKUP($Y690,'Lookup Tables'!$K$4:$L$7,2,FALSE)),"")</f>
        <v/>
      </c>
      <c r="AA690" s="309">
        <v>100</v>
      </c>
      <c r="AB690" s="314" t="str">
        <f t="shared" si="126"/>
        <v/>
      </c>
      <c r="AC690" s="309" t="s">
        <v>62</v>
      </c>
      <c r="AD690" s="314" t="str">
        <f t="shared" si="127"/>
        <v/>
      </c>
      <c r="AE690" s="309" t="s">
        <v>56</v>
      </c>
      <c r="AF690" s="314" t="str">
        <f t="shared" si="128"/>
        <v/>
      </c>
      <c r="AG690" s="315" t="str">
        <f t="shared" si="131"/>
        <v/>
      </c>
      <c r="AH690" s="316" t="s">
        <v>68</v>
      </c>
      <c r="AI690" s="317" t="str">
        <f t="shared" si="129"/>
        <v/>
      </c>
    </row>
    <row r="691" spans="1:35" ht="17.25" customHeight="1" x14ac:dyDescent="0.3">
      <c r="A691" s="24"/>
      <c r="B691" s="302">
        <v>679</v>
      </c>
      <c r="C691" s="303"/>
      <c r="D691" s="303"/>
      <c r="E691" s="304"/>
      <c r="F691" s="304"/>
      <c r="G691" s="304"/>
      <c r="H691" s="304"/>
      <c r="I691" s="304"/>
      <c r="J691" s="304"/>
      <c r="K691" s="304"/>
      <c r="L691" s="304"/>
      <c r="M691" s="304"/>
      <c r="N691" s="304"/>
      <c r="O691" s="305" t="str">
        <f t="shared" si="130"/>
        <v/>
      </c>
      <c r="P691" s="306" t="str">
        <f t="shared" si="120"/>
        <v/>
      </c>
      <c r="Q691" s="307">
        <f t="shared" si="121"/>
        <v>100</v>
      </c>
      <c r="R691" s="308" t="str">
        <f t="shared" si="122"/>
        <v/>
      </c>
      <c r="S691" s="309">
        <v>100</v>
      </c>
      <c r="T691" s="310" t="str">
        <f t="shared" si="123"/>
        <v/>
      </c>
      <c r="U691" s="311">
        <v>0</v>
      </c>
      <c r="V691" s="312" t="str">
        <f t="shared" si="124"/>
        <v/>
      </c>
      <c r="W691" s="313" t="s">
        <v>125</v>
      </c>
      <c r="X691" s="314" t="str">
        <f t="shared" si="125"/>
        <v/>
      </c>
      <c r="Y691" s="313" t="s">
        <v>56</v>
      </c>
      <c r="Z691" s="314" t="str">
        <f>IF(SUM($E691:$N691)&gt;0,$X691*(VLOOKUP($Y691,'Lookup Tables'!$K$4:$L$7,2,FALSE)),"")</f>
        <v/>
      </c>
      <c r="AA691" s="309">
        <v>100</v>
      </c>
      <c r="AB691" s="314" t="str">
        <f t="shared" si="126"/>
        <v/>
      </c>
      <c r="AC691" s="309" t="s">
        <v>62</v>
      </c>
      <c r="AD691" s="314" t="str">
        <f t="shared" si="127"/>
        <v/>
      </c>
      <c r="AE691" s="309" t="s">
        <v>56</v>
      </c>
      <c r="AF691" s="314" t="str">
        <f t="shared" si="128"/>
        <v/>
      </c>
      <c r="AG691" s="315" t="str">
        <f t="shared" si="131"/>
        <v/>
      </c>
      <c r="AH691" s="316" t="s">
        <v>68</v>
      </c>
      <c r="AI691" s="317" t="str">
        <f t="shared" si="129"/>
        <v/>
      </c>
    </row>
    <row r="692" spans="1:35" ht="17.25" customHeight="1" x14ac:dyDescent="0.3">
      <c r="A692" s="24"/>
      <c r="B692" s="302">
        <v>680</v>
      </c>
      <c r="C692" s="303"/>
      <c r="D692" s="303"/>
      <c r="E692" s="304"/>
      <c r="F692" s="304"/>
      <c r="G692" s="304"/>
      <c r="H692" s="304"/>
      <c r="I692" s="304"/>
      <c r="J692" s="304"/>
      <c r="K692" s="304"/>
      <c r="L692" s="304"/>
      <c r="M692" s="304"/>
      <c r="N692" s="304"/>
      <c r="O692" s="305" t="str">
        <f t="shared" si="130"/>
        <v/>
      </c>
      <c r="P692" s="306" t="str">
        <f t="shared" si="120"/>
        <v/>
      </c>
      <c r="Q692" s="307">
        <f t="shared" si="121"/>
        <v>100</v>
      </c>
      <c r="R692" s="308" t="str">
        <f t="shared" si="122"/>
        <v/>
      </c>
      <c r="S692" s="309">
        <v>100</v>
      </c>
      <c r="T692" s="310" t="str">
        <f t="shared" si="123"/>
        <v/>
      </c>
      <c r="U692" s="311">
        <v>0</v>
      </c>
      <c r="V692" s="312" t="str">
        <f t="shared" si="124"/>
        <v/>
      </c>
      <c r="W692" s="313" t="s">
        <v>125</v>
      </c>
      <c r="X692" s="314" t="str">
        <f t="shared" si="125"/>
        <v/>
      </c>
      <c r="Y692" s="313" t="s">
        <v>56</v>
      </c>
      <c r="Z692" s="314" t="str">
        <f>IF(SUM($E692:$N692)&gt;0,$X692*(VLOOKUP($Y692,'Lookup Tables'!$K$4:$L$7,2,FALSE)),"")</f>
        <v/>
      </c>
      <c r="AA692" s="309">
        <v>100</v>
      </c>
      <c r="AB692" s="314" t="str">
        <f t="shared" si="126"/>
        <v/>
      </c>
      <c r="AC692" s="309" t="s">
        <v>62</v>
      </c>
      <c r="AD692" s="314" t="str">
        <f t="shared" si="127"/>
        <v/>
      </c>
      <c r="AE692" s="309" t="s">
        <v>56</v>
      </c>
      <c r="AF692" s="314" t="str">
        <f t="shared" si="128"/>
        <v/>
      </c>
      <c r="AG692" s="315" t="str">
        <f t="shared" si="131"/>
        <v/>
      </c>
      <c r="AH692" s="316" t="s">
        <v>68</v>
      </c>
      <c r="AI692" s="317" t="str">
        <f t="shared" si="129"/>
        <v/>
      </c>
    </row>
    <row r="693" spans="1:35" ht="17.25" customHeight="1" x14ac:dyDescent="0.3">
      <c r="A693" s="24"/>
      <c r="B693" s="302">
        <v>681</v>
      </c>
      <c r="C693" s="303"/>
      <c r="D693" s="303"/>
      <c r="E693" s="304"/>
      <c r="F693" s="304"/>
      <c r="G693" s="304"/>
      <c r="H693" s="304"/>
      <c r="I693" s="304"/>
      <c r="J693" s="304"/>
      <c r="K693" s="304"/>
      <c r="L693" s="304"/>
      <c r="M693" s="304"/>
      <c r="N693" s="304"/>
      <c r="O693" s="305" t="str">
        <f t="shared" si="130"/>
        <v/>
      </c>
      <c r="P693" s="306" t="str">
        <f t="shared" si="120"/>
        <v/>
      </c>
      <c r="Q693" s="307">
        <f t="shared" si="121"/>
        <v>100</v>
      </c>
      <c r="R693" s="308" t="str">
        <f t="shared" si="122"/>
        <v/>
      </c>
      <c r="S693" s="309">
        <v>100</v>
      </c>
      <c r="T693" s="310" t="str">
        <f t="shared" si="123"/>
        <v/>
      </c>
      <c r="U693" s="311">
        <v>0</v>
      </c>
      <c r="V693" s="312" t="str">
        <f t="shared" si="124"/>
        <v/>
      </c>
      <c r="W693" s="313" t="s">
        <v>125</v>
      </c>
      <c r="X693" s="314" t="str">
        <f t="shared" si="125"/>
        <v/>
      </c>
      <c r="Y693" s="313" t="s">
        <v>56</v>
      </c>
      <c r="Z693" s="314" t="str">
        <f>IF(SUM($E693:$N693)&gt;0,$X693*(VLOOKUP($Y693,'Lookup Tables'!$K$4:$L$7,2,FALSE)),"")</f>
        <v/>
      </c>
      <c r="AA693" s="309">
        <v>100</v>
      </c>
      <c r="AB693" s="314" t="str">
        <f t="shared" si="126"/>
        <v/>
      </c>
      <c r="AC693" s="309" t="s">
        <v>62</v>
      </c>
      <c r="AD693" s="314" t="str">
        <f t="shared" si="127"/>
        <v/>
      </c>
      <c r="AE693" s="309" t="s">
        <v>56</v>
      </c>
      <c r="AF693" s="314" t="str">
        <f t="shared" si="128"/>
        <v/>
      </c>
      <c r="AG693" s="315" t="str">
        <f t="shared" si="131"/>
        <v/>
      </c>
      <c r="AH693" s="316" t="s">
        <v>68</v>
      </c>
      <c r="AI693" s="317" t="str">
        <f t="shared" si="129"/>
        <v/>
      </c>
    </row>
    <row r="694" spans="1:35" ht="17.25" customHeight="1" x14ac:dyDescent="0.3">
      <c r="A694" s="24"/>
      <c r="B694" s="302">
        <v>682</v>
      </c>
      <c r="C694" s="303"/>
      <c r="D694" s="303"/>
      <c r="E694" s="304"/>
      <c r="F694" s="304"/>
      <c r="G694" s="304"/>
      <c r="H694" s="304"/>
      <c r="I694" s="304"/>
      <c r="J694" s="304"/>
      <c r="K694" s="304"/>
      <c r="L694" s="304"/>
      <c r="M694" s="304"/>
      <c r="N694" s="304"/>
      <c r="O694" s="305" t="str">
        <f t="shared" si="130"/>
        <v/>
      </c>
      <c r="P694" s="306" t="str">
        <f t="shared" si="120"/>
        <v/>
      </c>
      <c r="Q694" s="307">
        <f t="shared" si="121"/>
        <v>100</v>
      </c>
      <c r="R694" s="308" t="str">
        <f t="shared" si="122"/>
        <v/>
      </c>
      <c r="S694" s="309">
        <v>100</v>
      </c>
      <c r="T694" s="310" t="str">
        <f t="shared" si="123"/>
        <v/>
      </c>
      <c r="U694" s="311">
        <v>0</v>
      </c>
      <c r="V694" s="312" t="str">
        <f t="shared" si="124"/>
        <v/>
      </c>
      <c r="W694" s="313" t="s">
        <v>125</v>
      </c>
      <c r="X694" s="314" t="str">
        <f t="shared" si="125"/>
        <v/>
      </c>
      <c r="Y694" s="313" t="s">
        <v>56</v>
      </c>
      <c r="Z694" s="314" t="str">
        <f>IF(SUM($E694:$N694)&gt;0,$X694*(VLOOKUP($Y694,'Lookup Tables'!$K$4:$L$7,2,FALSE)),"")</f>
        <v/>
      </c>
      <c r="AA694" s="309">
        <v>100</v>
      </c>
      <c r="AB694" s="314" t="str">
        <f t="shared" si="126"/>
        <v/>
      </c>
      <c r="AC694" s="309" t="s">
        <v>62</v>
      </c>
      <c r="AD694" s="314" t="str">
        <f t="shared" si="127"/>
        <v/>
      </c>
      <c r="AE694" s="309" t="s">
        <v>56</v>
      </c>
      <c r="AF694" s="314" t="str">
        <f t="shared" si="128"/>
        <v/>
      </c>
      <c r="AG694" s="315" t="str">
        <f t="shared" si="131"/>
        <v/>
      </c>
      <c r="AH694" s="316" t="s">
        <v>68</v>
      </c>
      <c r="AI694" s="317" t="str">
        <f t="shared" si="129"/>
        <v/>
      </c>
    </row>
    <row r="695" spans="1:35" ht="17.25" customHeight="1" x14ac:dyDescent="0.3">
      <c r="A695" s="24"/>
      <c r="B695" s="302">
        <v>683</v>
      </c>
      <c r="C695" s="303"/>
      <c r="D695" s="303"/>
      <c r="E695" s="304"/>
      <c r="F695" s="304"/>
      <c r="G695" s="304"/>
      <c r="H695" s="304"/>
      <c r="I695" s="304"/>
      <c r="J695" s="304"/>
      <c r="K695" s="304"/>
      <c r="L695" s="304"/>
      <c r="M695" s="304"/>
      <c r="N695" s="304"/>
      <c r="O695" s="305" t="str">
        <f t="shared" si="130"/>
        <v/>
      </c>
      <c r="P695" s="306" t="str">
        <f t="shared" si="120"/>
        <v/>
      </c>
      <c r="Q695" s="307">
        <f t="shared" si="121"/>
        <v>100</v>
      </c>
      <c r="R695" s="308" t="str">
        <f t="shared" si="122"/>
        <v/>
      </c>
      <c r="S695" s="309">
        <v>100</v>
      </c>
      <c r="T695" s="310" t="str">
        <f t="shared" si="123"/>
        <v/>
      </c>
      <c r="U695" s="311">
        <v>0</v>
      </c>
      <c r="V695" s="312" t="str">
        <f t="shared" si="124"/>
        <v/>
      </c>
      <c r="W695" s="313" t="s">
        <v>125</v>
      </c>
      <c r="X695" s="314" t="str">
        <f t="shared" si="125"/>
        <v/>
      </c>
      <c r="Y695" s="313" t="s">
        <v>56</v>
      </c>
      <c r="Z695" s="314" t="str">
        <f>IF(SUM($E695:$N695)&gt;0,$X695*(VLOOKUP($Y695,'Lookup Tables'!$K$4:$L$7,2,FALSE)),"")</f>
        <v/>
      </c>
      <c r="AA695" s="309">
        <v>100</v>
      </c>
      <c r="AB695" s="314" t="str">
        <f t="shared" si="126"/>
        <v/>
      </c>
      <c r="AC695" s="309" t="s">
        <v>62</v>
      </c>
      <c r="AD695" s="314" t="str">
        <f t="shared" si="127"/>
        <v/>
      </c>
      <c r="AE695" s="309" t="s">
        <v>56</v>
      </c>
      <c r="AF695" s="314" t="str">
        <f t="shared" si="128"/>
        <v/>
      </c>
      <c r="AG695" s="315" t="str">
        <f t="shared" si="131"/>
        <v/>
      </c>
      <c r="AH695" s="316" t="s">
        <v>68</v>
      </c>
      <c r="AI695" s="317" t="str">
        <f t="shared" si="129"/>
        <v/>
      </c>
    </row>
    <row r="696" spans="1:35" ht="17.25" customHeight="1" x14ac:dyDescent="0.3">
      <c r="A696" s="24"/>
      <c r="B696" s="302">
        <v>684</v>
      </c>
      <c r="C696" s="303"/>
      <c r="D696" s="303"/>
      <c r="E696" s="304"/>
      <c r="F696" s="304"/>
      <c r="G696" s="304"/>
      <c r="H696" s="304"/>
      <c r="I696" s="304"/>
      <c r="J696" s="304"/>
      <c r="K696" s="304"/>
      <c r="L696" s="304"/>
      <c r="M696" s="304"/>
      <c r="N696" s="304"/>
      <c r="O696" s="305" t="str">
        <f t="shared" si="130"/>
        <v/>
      </c>
      <c r="P696" s="306" t="str">
        <f t="shared" si="120"/>
        <v/>
      </c>
      <c r="Q696" s="307">
        <f t="shared" si="121"/>
        <v>100</v>
      </c>
      <c r="R696" s="308" t="str">
        <f t="shared" si="122"/>
        <v/>
      </c>
      <c r="S696" s="309">
        <v>100</v>
      </c>
      <c r="T696" s="310" t="str">
        <f t="shared" si="123"/>
        <v/>
      </c>
      <c r="U696" s="311">
        <v>0</v>
      </c>
      <c r="V696" s="312" t="str">
        <f t="shared" si="124"/>
        <v/>
      </c>
      <c r="W696" s="313" t="s">
        <v>125</v>
      </c>
      <c r="X696" s="314" t="str">
        <f t="shared" si="125"/>
        <v/>
      </c>
      <c r="Y696" s="313" t="s">
        <v>56</v>
      </c>
      <c r="Z696" s="314" t="str">
        <f>IF(SUM($E696:$N696)&gt;0,$X696*(VLOOKUP($Y696,'Lookup Tables'!$K$4:$L$7,2,FALSE)),"")</f>
        <v/>
      </c>
      <c r="AA696" s="309">
        <v>100</v>
      </c>
      <c r="AB696" s="314" t="str">
        <f t="shared" si="126"/>
        <v/>
      </c>
      <c r="AC696" s="309" t="s">
        <v>62</v>
      </c>
      <c r="AD696" s="314" t="str">
        <f t="shared" si="127"/>
        <v/>
      </c>
      <c r="AE696" s="309" t="s">
        <v>56</v>
      </c>
      <c r="AF696" s="314" t="str">
        <f t="shared" si="128"/>
        <v/>
      </c>
      <c r="AG696" s="315" t="str">
        <f t="shared" si="131"/>
        <v/>
      </c>
      <c r="AH696" s="316" t="s">
        <v>68</v>
      </c>
      <c r="AI696" s="317" t="str">
        <f t="shared" si="129"/>
        <v/>
      </c>
    </row>
    <row r="697" spans="1:35" ht="17.25" customHeight="1" x14ac:dyDescent="0.3">
      <c r="A697" s="24"/>
      <c r="B697" s="302">
        <v>685</v>
      </c>
      <c r="C697" s="303"/>
      <c r="D697" s="303"/>
      <c r="E697" s="304"/>
      <c r="F697" s="304"/>
      <c r="G697" s="304"/>
      <c r="H697" s="304"/>
      <c r="I697" s="304"/>
      <c r="J697" s="304"/>
      <c r="K697" s="304"/>
      <c r="L697" s="304"/>
      <c r="M697" s="304"/>
      <c r="N697" s="304"/>
      <c r="O697" s="305" t="str">
        <f t="shared" si="130"/>
        <v/>
      </c>
      <c r="P697" s="306" t="str">
        <f t="shared" si="120"/>
        <v/>
      </c>
      <c r="Q697" s="307">
        <f t="shared" si="121"/>
        <v>100</v>
      </c>
      <c r="R697" s="308" t="str">
        <f t="shared" si="122"/>
        <v/>
      </c>
      <c r="S697" s="309">
        <v>100</v>
      </c>
      <c r="T697" s="310" t="str">
        <f t="shared" si="123"/>
        <v/>
      </c>
      <c r="U697" s="311">
        <v>0</v>
      </c>
      <c r="V697" s="312" t="str">
        <f t="shared" si="124"/>
        <v/>
      </c>
      <c r="W697" s="313" t="s">
        <v>125</v>
      </c>
      <c r="X697" s="314" t="str">
        <f t="shared" si="125"/>
        <v/>
      </c>
      <c r="Y697" s="313" t="s">
        <v>56</v>
      </c>
      <c r="Z697" s="314" t="str">
        <f>IF(SUM($E697:$N697)&gt;0,$X697*(VLOOKUP($Y697,'Lookup Tables'!$K$4:$L$7,2,FALSE)),"")</f>
        <v/>
      </c>
      <c r="AA697" s="309">
        <v>100</v>
      </c>
      <c r="AB697" s="314" t="str">
        <f t="shared" si="126"/>
        <v/>
      </c>
      <c r="AC697" s="309" t="s">
        <v>62</v>
      </c>
      <c r="AD697" s="314" t="str">
        <f t="shared" si="127"/>
        <v/>
      </c>
      <c r="AE697" s="309" t="s">
        <v>56</v>
      </c>
      <c r="AF697" s="314" t="str">
        <f t="shared" si="128"/>
        <v/>
      </c>
      <c r="AG697" s="315" t="str">
        <f t="shared" si="131"/>
        <v/>
      </c>
      <c r="AH697" s="316" t="s">
        <v>68</v>
      </c>
      <c r="AI697" s="317" t="str">
        <f t="shared" si="129"/>
        <v/>
      </c>
    </row>
    <row r="698" spans="1:35" ht="17.25" customHeight="1" x14ac:dyDescent="0.3">
      <c r="A698" s="24"/>
      <c r="B698" s="302">
        <v>686</v>
      </c>
      <c r="C698" s="303"/>
      <c r="D698" s="303"/>
      <c r="E698" s="304"/>
      <c r="F698" s="304"/>
      <c r="G698" s="304"/>
      <c r="H698" s="304"/>
      <c r="I698" s="304"/>
      <c r="J698" s="304"/>
      <c r="K698" s="304"/>
      <c r="L698" s="304"/>
      <c r="M698" s="304"/>
      <c r="N698" s="304"/>
      <c r="O698" s="305" t="str">
        <f t="shared" si="130"/>
        <v/>
      </c>
      <c r="P698" s="306" t="str">
        <f t="shared" si="120"/>
        <v/>
      </c>
      <c r="Q698" s="307">
        <f t="shared" si="121"/>
        <v>100</v>
      </c>
      <c r="R698" s="308" t="str">
        <f t="shared" si="122"/>
        <v/>
      </c>
      <c r="S698" s="309">
        <v>100</v>
      </c>
      <c r="T698" s="310" t="str">
        <f t="shared" si="123"/>
        <v/>
      </c>
      <c r="U698" s="311">
        <v>0</v>
      </c>
      <c r="V698" s="312" t="str">
        <f t="shared" si="124"/>
        <v/>
      </c>
      <c r="W698" s="313" t="s">
        <v>125</v>
      </c>
      <c r="X698" s="314" t="str">
        <f t="shared" si="125"/>
        <v/>
      </c>
      <c r="Y698" s="313" t="s">
        <v>56</v>
      </c>
      <c r="Z698" s="314" t="str">
        <f>IF(SUM($E698:$N698)&gt;0,$X698*(VLOOKUP($Y698,'Lookup Tables'!$K$4:$L$7,2,FALSE)),"")</f>
        <v/>
      </c>
      <c r="AA698" s="309">
        <v>100</v>
      </c>
      <c r="AB698" s="314" t="str">
        <f t="shared" si="126"/>
        <v/>
      </c>
      <c r="AC698" s="309" t="s">
        <v>62</v>
      </c>
      <c r="AD698" s="314" t="str">
        <f t="shared" si="127"/>
        <v/>
      </c>
      <c r="AE698" s="309" t="s">
        <v>56</v>
      </c>
      <c r="AF698" s="314" t="str">
        <f t="shared" si="128"/>
        <v/>
      </c>
      <c r="AG698" s="315" t="str">
        <f t="shared" si="131"/>
        <v/>
      </c>
      <c r="AH698" s="316" t="s">
        <v>68</v>
      </c>
      <c r="AI698" s="317" t="str">
        <f t="shared" si="129"/>
        <v/>
      </c>
    </row>
    <row r="699" spans="1:35" ht="17.25" customHeight="1" x14ac:dyDescent="0.3">
      <c r="A699" s="24"/>
      <c r="B699" s="302">
        <v>687</v>
      </c>
      <c r="C699" s="303"/>
      <c r="D699" s="303"/>
      <c r="E699" s="304"/>
      <c r="F699" s="304"/>
      <c r="G699" s="304"/>
      <c r="H699" s="304"/>
      <c r="I699" s="304"/>
      <c r="J699" s="304"/>
      <c r="K699" s="304"/>
      <c r="L699" s="304"/>
      <c r="M699" s="304"/>
      <c r="N699" s="304"/>
      <c r="O699" s="305" t="str">
        <f t="shared" si="130"/>
        <v/>
      </c>
      <c r="P699" s="306" t="str">
        <f t="shared" si="120"/>
        <v/>
      </c>
      <c r="Q699" s="307">
        <f t="shared" si="121"/>
        <v>100</v>
      </c>
      <c r="R699" s="308" t="str">
        <f t="shared" si="122"/>
        <v/>
      </c>
      <c r="S699" s="309">
        <v>100</v>
      </c>
      <c r="T699" s="310" t="str">
        <f t="shared" si="123"/>
        <v/>
      </c>
      <c r="U699" s="311">
        <v>0</v>
      </c>
      <c r="V699" s="312" t="str">
        <f t="shared" si="124"/>
        <v/>
      </c>
      <c r="W699" s="313" t="s">
        <v>125</v>
      </c>
      <c r="X699" s="314" t="str">
        <f t="shared" si="125"/>
        <v/>
      </c>
      <c r="Y699" s="313" t="s">
        <v>56</v>
      </c>
      <c r="Z699" s="314" t="str">
        <f>IF(SUM($E699:$N699)&gt;0,$X699*(VLOOKUP($Y699,'Lookup Tables'!$K$4:$L$7,2,FALSE)),"")</f>
        <v/>
      </c>
      <c r="AA699" s="309">
        <v>100</v>
      </c>
      <c r="AB699" s="314" t="str">
        <f t="shared" si="126"/>
        <v/>
      </c>
      <c r="AC699" s="309" t="s">
        <v>62</v>
      </c>
      <c r="AD699" s="314" t="str">
        <f t="shared" si="127"/>
        <v/>
      </c>
      <c r="AE699" s="309" t="s">
        <v>56</v>
      </c>
      <c r="AF699" s="314" t="str">
        <f t="shared" si="128"/>
        <v/>
      </c>
      <c r="AG699" s="315" t="str">
        <f t="shared" si="131"/>
        <v/>
      </c>
      <c r="AH699" s="316" t="s">
        <v>68</v>
      </c>
      <c r="AI699" s="317" t="str">
        <f t="shared" si="129"/>
        <v/>
      </c>
    </row>
    <row r="700" spans="1:35" ht="17.25" customHeight="1" x14ac:dyDescent="0.3">
      <c r="A700" s="24"/>
      <c r="B700" s="302">
        <v>688</v>
      </c>
      <c r="C700" s="303"/>
      <c r="D700" s="303"/>
      <c r="E700" s="304"/>
      <c r="F700" s="304"/>
      <c r="G700" s="304"/>
      <c r="H700" s="304"/>
      <c r="I700" s="304"/>
      <c r="J700" s="304"/>
      <c r="K700" s="304"/>
      <c r="L700" s="304"/>
      <c r="M700" s="304"/>
      <c r="N700" s="304"/>
      <c r="O700" s="305" t="str">
        <f t="shared" si="130"/>
        <v/>
      </c>
      <c r="P700" s="306" t="str">
        <f t="shared" si="120"/>
        <v/>
      </c>
      <c r="Q700" s="307">
        <f t="shared" si="121"/>
        <v>100</v>
      </c>
      <c r="R700" s="308" t="str">
        <f t="shared" si="122"/>
        <v/>
      </c>
      <c r="S700" s="309">
        <v>100</v>
      </c>
      <c r="T700" s="310" t="str">
        <f t="shared" si="123"/>
        <v/>
      </c>
      <c r="U700" s="311">
        <v>0</v>
      </c>
      <c r="V700" s="312" t="str">
        <f t="shared" si="124"/>
        <v/>
      </c>
      <c r="W700" s="313" t="s">
        <v>125</v>
      </c>
      <c r="X700" s="314" t="str">
        <f t="shared" si="125"/>
        <v/>
      </c>
      <c r="Y700" s="313" t="s">
        <v>56</v>
      </c>
      <c r="Z700" s="314" t="str">
        <f>IF(SUM($E700:$N700)&gt;0,$X700*(VLOOKUP($Y700,'Lookup Tables'!$K$4:$L$7,2,FALSE)),"")</f>
        <v/>
      </c>
      <c r="AA700" s="309">
        <v>100</v>
      </c>
      <c r="AB700" s="314" t="str">
        <f t="shared" si="126"/>
        <v/>
      </c>
      <c r="AC700" s="309" t="s">
        <v>62</v>
      </c>
      <c r="AD700" s="314" t="str">
        <f t="shared" si="127"/>
        <v/>
      </c>
      <c r="AE700" s="309" t="s">
        <v>56</v>
      </c>
      <c r="AF700" s="314" t="str">
        <f t="shared" si="128"/>
        <v/>
      </c>
      <c r="AG700" s="315" t="str">
        <f t="shared" si="131"/>
        <v/>
      </c>
      <c r="AH700" s="316" t="s">
        <v>68</v>
      </c>
      <c r="AI700" s="317" t="str">
        <f t="shared" si="129"/>
        <v/>
      </c>
    </row>
    <row r="701" spans="1:35" ht="17.25" customHeight="1" x14ac:dyDescent="0.3">
      <c r="A701" s="24"/>
      <c r="B701" s="302">
        <v>689</v>
      </c>
      <c r="C701" s="303"/>
      <c r="D701" s="303"/>
      <c r="E701" s="304"/>
      <c r="F701" s="304"/>
      <c r="G701" s="304"/>
      <c r="H701" s="304"/>
      <c r="I701" s="304"/>
      <c r="J701" s="304"/>
      <c r="K701" s="304"/>
      <c r="L701" s="304"/>
      <c r="M701" s="304"/>
      <c r="N701" s="304"/>
      <c r="O701" s="305" t="str">
        <f t="shared" si="130"/>
        <v/>
      </c>
      <c r="P701" s="306" t="str">
        <f t="shared" si="120"/>
        <v/>
      </c>
      <c r="Q701" s="307">
        <f t="shared" si="121"/>
        <v>100</v>
      </c>
      <c r="R701" s="308" t="str">
        <f t="shared" si="122"/>
        <v/>
      </c>
      <c r="S701" s="309">
        <v>100</v>
      </c>
      <c r="T701" s="310" t="str">
        <f t="shared" si="123"/>
        <v/>
      </c>
      <c r="U701" s="311">
        <v>0</v>
      </c>
      <c r="V701" s="312" t="str">
        <f t="shared" si="124"/>
        <v/>
      </c>
      <c r="W701" s="313" t="s">
        <v>125</v>
      </c>
      <c r="X701" s="314" t="str">
        <f t="shared" si="125"/>
        <v/>
      </c>
      <c r="Y701" s="313" t="s">
        <v>56</v>
      </c>
      <c r="Z701" s="314" t="str">
        <f>IF(SUM($E701:$N701)&gt;0,$X701*(VLOOKUP($Y701,'Lookup Tables'!$K$4:$L$7,2,FALSE)),"")</f>
        <v/>
      </c>
      <c r="AA701" s="309">
        <v>100</v>
      </c>
      <c r="AB701" s="314" t="str">
        <f t="shared" si="126"/>
        <v/>
      </c>
      <c r="AC701" s="309" t="s">
        <v>62</v>
      </c>
      <c r="AD701" s="314" t="str">
        <f t="shared" si="127"/>
        <v/>
      </c>
      <c r="AE701" s="309" t="s">
        <v>56</v>
      </c>
      <c r="AF701" s="314" t="str">
        <f t="shared" si="128"/>
        <v/>
      </c>
      <c r="AG701" s="315" t="str">
        <f t="shared" si="131"/>
        <v/>
      </c>
      <c r="AH701" s="316" t="s">
        <v>68</v>
      </c>
      <c r="AI701" s="317" t="str">
        <f t="shared" si="129"/>
        <v/>
      </c>
    </row>
    <row r="702" spans="1:35" ht="17.25" customHeight="1" x14ac:dyDescent="0.3">
      <c r="A702" s="24"/>
      <c r="B702" s="302">
        <v>690</v>
      </c>
      <c r="C702" s="303"/>
      <c r="D702" s="303"/>
      <c r="E702" s="304"/>
      <c r="F702" s="304"/>
      <c r="G702" s="304"/>
      <c r="H702" s="304"/>
      <c r="I702" s="304"/>
      <c r="J702" s="304"/>
      <c r="K702" s="304"/>
      <c r="L702" s="304"/>
      <c r="M702" s="304"/>
      <c r="N702" s="304"/>
      <c r="O702" s="305" t="str">
        <f t="shared" si="130"/>
        <v/>
      </c>
      <c r="P702" s="306" t="str">
        <f t="shared" si="120"/>
        <v/>
      </c>
      <c r="Q702" s="307">
        <f t="shared" si="121"/>
        <v>100</v>
      </c>
      <c r="R702" s="308" t="str">
        <f t="shared" si="122"/>
        <v/>
      </c>
      <c r="S702" s="309">
        <v>100</v>
      </c>
      <c r="T702" s="310" t="str">
        <f t="shared" si="123"/>
        <v/>
      </c>
      <c r="U702" s="311">
        <v>0</v>
      </c>
      <c r="V702" s="312" t="str">
        <f t="shared" si="124"/>
        <v/>
      </c>
      <c r="W702" s="313" t="s">
        <v>125</v>
      </c>
      <c r="X702" s="314" t="str">
        <f t="shared" si="125"/>
        <v/>
      </c>
      <c r="Y702" s="313" t="s">
        <v>56</v>
      </c>
      <c r="Z702" s="314" t="str">
        <f>IF(SUM($E702:$N702)&gt;0,$X702*(VLOOKUP($Y702,'Lookup Tables'!$K$4:$L$7,2,FALSE)),"")</f>
        <v/>
      </c>
      <c r="AA702" s="309">
        <v>100</v>
      </c>
      <c r="AB702" s="314" t="str">
        <f t="shared" si="126"/>
        <v/>
      </c>
      <c r="AC702" s="309" t="s">
        <v>62</v>
      </c>
      <c r="AD702" s="314" t="str">
        <f t="shared" si="127"/>
        <v/>
      </c>
      <c r="AE702" s="309" t="s">
        <v>56</v>
      </c>
      <c r="AF702" s="314" t="str">
        <f t="shared" si="128"/>
        <v/>
      </c>
      <c r="AG702" s="315" t="str">
        <f t="shared" si="131"/>
        <v/>
      </c>
      <c r="AH702" s="316" t="s">
        <v>68</v>
      </c>
      <c r="AI702" s="317" t="str">
        <f t="shared" si="129"/>
        <v/>
      </c>
    </row>
    <row r="703" spans="1:35" ht="17.25" customHeight="1" x14ac:dyDescent="0.3">
      <c r="A703" s="24"/>
      <c r="B703" s="302">
        <v>691</v>
      </c>
      <c r="C703" s="303"/>
      <c r="D703" s="303"/>
      <c r="E703" s="304"/>
      <c r="F703" s="304"/>
      <c r="G703" s="304"/>
      <c r="H703" s="304"/>
      <c r="I703" s="304"/>
      <c r="J703" s="304"/>
      <c r="K703" s="304"/>
      <c r="L703" s="304"/>
      <c r="M703" s="304"/>
      <c r="N703" s="304"/>
      <c r="O703" s="305" t="str">
        <f t="shared" si="130"/>
        <v/>
      </c>
      <c r="P703" s="306" t="str">
        <f t="shared" si="120"/>
        <v/>
      </c>
      <c r="Q703" s="307">
        <f t="shared" si="121"/>
        <v>100</v>
      </c>
      <c r="R703" s="308" t="str">
        <f t="shared" si="122"/>
        <v/>
      </c>
      <c r="S703" s="309">
        <v>100</v>
      </c>
      <c r="T703" s="310" t="str">
        <f t="shared" si="123"/>
        <v/>
      </c>
      <c r="U703" s="311">
        <v>0</v>
      </c>
      <c r="V703" s="312" t="str">
        <f t="shared" si="124"/>
        <v/>
      </c>
      <c r="W703" s="313" t="s">
        <v>125</v>
      </c>
      <c r="X703" s="314" t="str">
        <f t="shared" si="125"/>
        <v/>
      </c>
      <c r="Y703" s="313" t="s">
        <v>56</v>
      </c>
      <c r="Z703" s="314" t="str">
        <f>IF(SUM($E703:$N703)&gt;0,$X703*(VLOOKUP($Y703,'Lookup Tables'!$K$4:$L$7,2,FALSE)),"")</f>
        <v/>
      </c>
      <c r="AA703" s="309">
        <v>100</v>
      </c>
      <c r="AB703" s="314" t="str">
        <f t="shared" si="126"/>
        <v/>
      </c>
      <c r="AC703" s="309" t="s">
        <v>62</v>
      </c>
      <c r="AD703" s="314" t="str">
        <f t="shared" si="127"/>
        <v/>
      </c>
      <c r="AE703" s="309" t="s">
        <v>56</v>
      </c>
      <c r="AF703" s="314" t="str">
        <f t="shared" si="128"/>
        <v/>
      </c>
      <c r="AG703" s="315" t="str">
        <f t="shared" si="131"/>
        <v/>
      </c>
      <c r="AH703" s="316" t="s">
        <v>68</v>
      </c>
      <c r="AI703" s="317" t="str">
        <f t="shared" si="129"/>
        <v/>
      </c>
    </row>
    <row r="704" spans="1:35" ht="17.25" customHeight="1" x14ac:dyDescent="0.3">
      <c r="A704" s="24"/>
      <c r="B704" s="302">
        <v>692</v>
      </c>
      <c r="C704" s="303"/>
      <c r="D704" s="303"/>
      <c r="E704" s="304"/>
      <c r="F704" s="304"/>
      <c r="G704" s="304"/>
      <c r="H704" s="304"/>
      <c r="I704" s="304"/>
      <c r="J704" s="304"/>
      <c r="K704" s="304"/>
      <c r="L704" s="304"/>
      <c r="M704" s="304"/>
      <c r="N704" s="304"/>
      <c r="O704" s="305" t="str">
        <f t="shared" si="130"/>
        <v/>
      </c>
      <c r="P704" s="306" t="str">
        <f t="shared" si="120"/>
        <v/>
      </c>
      <c r="Q704" s="307">
        <f t="shared" si="121"/>
        <v>100</v>
      </c>
      <c r="R704" s="308" t="str">
        <f t="shared" si="122"/>
        <v/>
      </c>
      <c r="S704" s="309">
        <v>100</v>
      </c>
      <c r="T704" s="310" t="str">
        <f t="shared" si="123"/>
        <v/>
      </c>
      <c r="U704" s="311">
        <v>0</v>
      </c>
      <c r="V704" s="312" t="str">
        <f t="shared" si="124"/>
        <v/>
      </c>
      <c r="W704" s="313" t="s">
        <v>125</v>
      </c>
      <c r="X704" s="314" t="str">
        <f t="shared" si="125"/>
        <v/>
      </c>
      <c r="Y704" s="313" t="s">
        <v>56</v>
      </c>
      <c r="Z704" s="314" t="str">
        <f>IF(SUM($E704:$N704)&gt;0,$X704*(VLOOKUP($Y704,'Lookup Tables'!$K$4:$L$7,2,FALSE)),"")</f>
        <v/>
      </c>
      <c r="AA704" s="309">
        <v>100</v>
      </c>
      <c r="AB704" s="314" t="str">
        <f t="shared" si="126"/>
        <v/>
      </c>
      <c r="AC704" s="309" t="s">
        <v>62</v>
      </c>
      <c r="AD704" s="314" t="str">
        <f t="shared" si="127"/>
        <v/>
      </c>
      <c r="AE704" s="309" t="s">
        <v>56</v>
      </c>
      <c r="AF704" s="314" t="str">
        <f t="shared" si="128"/>
        <v/>
      </c>
      <c r="AG704" s="315" t="str">
        <f t="shared" si="131"/>
        <v/>
      </c>
      <c r="AH704" s="316" t="s">
        <v>68</v>
      </c>
      <c r="AI704" s="317" t="str">
        <f t="shared" si="129"/>
        <v/>
      </c>
    </row>
    <row r="705" spans="1:35" ht="17.25" customHeight="1" x14ac:dyDescent="0.3">
      <c r="A705" s="24"/>
      <c r="B705" s="302">
        <v>693</v>
      </c>
      <c r="C705" s="303"/>
      <c r="D705" s="303"/>
      <c r="E705" s="304"/>
      <c r="F705" s="304"/>
      <c r="G705" s="304"/>
      <c r="H705" s="304"/>
      <c r="I705" s="304"/>
      <c r="J705" s="304"/>
      <c r="K705" s="304"/>
      <c r="L705" s="304"/>
      <c r="M705" s="304"/>
      <c r="N705" s="304"/>
      <c r="O705" s="305" t="str">
        <f t="shared" si="130"/>
        <v/>
      </c>
      <c r="P705" s="306" t="str">
        <f t="shared" si="120"/>
        <v/>
      </c>
      <c r="Q705" s="307">
        <f t="shared" si="121"/>
        <v>100</v>
      </c>
      <c r="R705" s="308" t="str">
        <f t="shared" si="122"/>
        <v/>
      </c>
      <c r="S705" s="309">
        <v>100</v>
      </c>
      <c r="T705" s="310" t="str">
        <f t="shared" si="123"/>
        <v/>
      </c>
      <c r="U705" s="311">
        <v>0</v>
      </c>
      <c r="V705" s="312" t="str">
        <f t="shared" si="124"/>
        <v/>
      </c>
      <c r="W705" s="313" t="s">
        <v>125</v>
      </c>
      <c r="X705" s="314" t="str">
        <f t="shared" si="125"/>
        <v/>
      </c>
      <c r="Y705" s="313" t="s">
        <v>56</v>
      </c>
      <c r="Z705" s="314" t="str">
        <f>IF(SUM($E705:$N705)&gt;0,$X705*(VLOOKUP($Y705,'Lookup Tables'!$K$4:$L$7,2,FALSE)),"")</f>
        <v/>
      </c>
      <c r="AA705" s="309">
        <v>100</v>
      </c>
      <c r="AB705" s="314" t="str">
        <f t="shared" si="126"/>
        <v/>
      </c>
      <c r="AC705" s="309" t="s">
        <v>62</v>
      </c>
      <c r="AD705" s="314" t="str">
        <f t="shared" si="127"/>
        <v/>
      </c>
      <c r="AE705" s="309" t="s">
        <v>56</v>
      </c>
      <c r="AF705" s="314" t="str">
        <f t="shared" si="128"/>
        <v/>
      </c>
      <c r="AG705" s="315" t="str">
        <f t="shared" si="131"/>
        <v/>
      </c>
      <c r="AH705" s="316" t="s">
        <v>68</v>
      </c>
      <c r="AI705" s="317" t="str">
        <f t="shared" si="129"/>
        <v/>
      </c>
    </row>
    <row r="706" spans="1:35" ht="17.25" customHeight="1" x14ac:dyDescent="0.3">
      <c r="A706" s="24"/>
      <c r="B706" s="302">
        <v>694</v>
      </c>
      <c r="C706" s="303"/>
      <c r="D706" s="303"/>
      <c r="E706" s="304"/>
      <c r="F706" s="304"/>
      <c r="G706" s="304"/>
      <c r="H706" s="304"/>
      <c r="I706" s="304"/>
      <c r="J706" s="304"/>
      <c r="K706" s="304"/>
      <c r="L706" s="304"/>
      <c r="M706" s="304"/>
      <c r="N706" s="304"/>
      <c r="O706" s="305" t="str">
        <f t="shared" si="130"/>
        <v/>
      </c>
      <c r="P706" s="306" t="str">
        <f t="shared" si="120"/>
        <v/>
      </c>
      <c r="Q706" s="307">
        <f t="shared" si="121"/>
        <v>100</v>
      </c>
      <c r="R706" s="308" t="str">
        <f t="shared" si="122"/>
        <v/>
      </c>
      <c r="S706" s="309">
        <v>100</v>
      </c>
      <c r="T706" s="310" t="str">
        <f t="shared" si="123"/>
        <v/>
      </c>
      <c r="U706" s="311">
        <v>0</v>
      </c>
      <c r="V706" s="312" t="str">
        <f t="shared" si="124"/>
        <v/>
      </c>
      <c r="W706" s="313" t="s">
        <v>125</v>
      </c>
      <c r="X706" s="314" t="str">
        <f t="shared" si="125"/>
        <v/>
      </c>
      <c r="Y706" s="313" t="s">
        <v>56</v>
      </c>
      <c r="Z706" s="314" t="str">
        <f>IF(SUM($E706:$N706)&gt;0,$X706*(VLOOKUP($Y706,'Lookup Tables'!$K$4:$L$7,2,FALSE)),"")</f>
        <v/>
      </c>
      <c r="AA706" s="309">
        <v>100</v>
      </c>
      <c r="AB706" s="314" t="str">
        <f t="shared" si="126"/>
        <v/>
      </c>
      <c r="AC706" s="309" t="s">
        <v>62</v>
      </c>
      <c r="AD706" s="314" t="str">
        <f t="shared" si="127"/>
        <v/>
      </c>
      <c r="AE706" s="309" t="s">
        <v>56</v>
      </c>
      <c r="AF706" s="314" t="str">
        <f t="shared" si="128"/>
        <v/>
      </c>
      <c r="AG706" s="315" t="str">
        <f t="shared" si="131"/>
        <v/>
      </c>
      <c r="AH706" s="316" t="s">
        <v>68</v>
      </c>
      <c r="AI706" s="317" t="str">
        <f t="shared" si="129"/>
        <v/>
      </c>
    </row>
    <row r="707" spans="1:35" ht="17.25" customHeight="1" x14ac:dyDescent="0.3">
      <c r="A707" s="24"/>
      <c r="B707" s="302">
        <v>695</v>
      </c>
      <c r="C707" s="303"/>
      <c r="D707" s="303"/>
      <c r="E707" s="304"/>
      <c r="F707" s="304"/>
      <c r="G707" s="304"/>
      <c r="H707" s="304"/>
      <c r="I707" s="304"/>
      <c r="J707" s="304"/>
      <c r="K707" s="304"/>
      <c r="L707" s="304"/>
      <c r="M707" s="304"/>
      <c r="N707" s="304"/>
      <c r="O707" s="305" t="str">
        <f t="shared" si="130"/>
        <v/>
      </c>
      <c r="P707" s="306" t="str">
        <f t="shared" si="120"/>
        <v/>
      </c>
      <c r="Q707" s="307">
        <f t="shared" si="121"/>
        <v>100</v>
      </c>
      <c r="R707" s="308" t="str">
        <f t="shared" si="122"/>
        <v/>
      </c>
      <c r="S707" s="309">
        <v>100</v>
      </c>
      <c r="T707" s="310" t="str">
        <f t="shared" si="123"/>
        <v/>
      </c>
      <c r="U707" s="311">
        <v>0</v>
      </c>
      <c r="V707" s="312" t="str">
        <f t="shared" si="124"/>
        <v/>
      </c>
      <c r="W707" s="313" t="s">
        <v>125</v>
      </c>
      <c r="X707" s="314" t="str">
        <f t="shared" si="125"/>
        <v/>
      </c>
      <c r="Y707" s="313" t="s">
        <v>56</v>
      </c>
      <c r="Z707" s="314" t="str">
        <f>IF(SUM($E707:$N707)&gt;0,$X707*(VLOOKUP($Y707,'Lookup Tables'!$K$4:$L$7,2,FALSE)),"")</f>
        <v/>
      </c>
      <c r="AA707" s="309">
        <v>100</v>
      </c>
      <c r="AB707" s="314" t="str">
        <f t="shared" si="126"/>
        <v/>
      </c>
      <c r="AC707" s="309" t="s">
        <v>62</v>
      </c>
      <c r="AD707" s="314" t="str">
        <f t="shared" si="127"/>
        <v/>
      </c>
      <c r="AE707" s="309" t="s">
        <v>56</v>
      </c>
      <c r="AF707" s="314" t="str">
        <f t="shared" si="128"/>
        <v/>
      </c>
      <c r="AG707" s="315" t="str">
        <f t="shared" si="131"/>
        <v/>
      </c>
      <c r="AH707" s="316" t="s">
        <v>68</v>
      </c>
      <c r="AI707" s="317" t="str">
        <f t="shared" si="129"/>
        <v/>
      </c>
    </row>
    <row r="708" spans="1:35" ht="17.25" customHeight="1" x14ac:dyDescent="0.3">
      <c r="A708" s="24"/>
      <c r="B708" s="302">
        <v>696</v>
      </c>
      <c r="C708" s="303"/>
      <c r="D708" s="303"/>
      <c r="E708" s="304"/>
      <c r="F708" s="304"/>
      <c r="G708" s="304"/>
      <c r="H708" s="304"/>
      <c r="I708" s="304"/>
      <c r="J708" s="304"/>
      <c r="K708" s="304"/>
      <c r="L708" s="304"/>
      <c r="M708" s="304"/>
      <c r="N708" s="304"/>
      <c r="O708" s="305" t="str">
        <f t="shared" si="130"/>
        <v/>
      </c>
      <c r="P708" s="306" t="str">
        <f t="shared" si="120"/>
        <v/>
      </c>
      <c r="Q708" s="307">
        <f t="shared" si="121"/>
        <v>100</v>
      </c>
      <c r="R708" s="308" t="str">
        <f t="shared" si="122"/>
        <v/>
      </c>
      <c r="S708" s="309">
        <v>100</v>
      </c>
      <c r="T708" s="310" t="str">
        <f t="shared" si="123"/>
        <v/>
      </c>
      <c r="U708" s="311">
        <v>0</v>
      </c>
      <c r="V708" s="312" t="str">
        <f t="shared" si="124"/>
        <v/>
      </c>
      <c r="W708" s="313" t="s">
        <v>125</v>
      </c>
      <c r="X708" s="314" t="str">
        <f t="shared" si="125"/>
        <v/>
      </c>
      <c r="Y708" s="313" t="s">
        <v>56</v>
      </c>
      <c r="Z708" s="314" t="str">
        <f>IF(SUM($E708:$N708)&gt;0,$X708*(VLOOKUP($Y708,'Lookup Tables'!$K$4:$L$7,2,FALSE)),"")</f>
        <v/>
      </c>
      <c r="AA708" s="309">
        <v>100</v>
      </c>
      <c r="AB708" s="314" t="str">
        <f t="shared" si="126"/>
        <v/>
      </c>
      <c r="AC708" s="309" t="s">
        <v>62</v>
      </c>
      <c r="AD708" s="314" t="str">
        <f t="shared" si="127"/>
        <v/>
      </c>
      <c r="AE708" s="309" t="s">
        <v>56</v>
      </c>
      <c r="AF708" s="314" t="str">
        <f t="shared" si="128"/>
        <v/>
      </c>
      <c r="AG708" s="315" t="str">
        <f t="shared" si="131"/>
        <v/>
      </c>
      <c r="AH708" s="316" t="s">
        <v>68</v>
      </c>
      <c r="AI708" s="317" t="str">
        <f t="shared" si="129"/>
        <v/>
      </c>
    </row>
    <row r="709" spans="1:35" ht="17.25" customHeight="1" x14ac:dyDescent="0.3">
      <c r="A709" s="24"/>
      <c r="B709" s="302">
        <v>697</v>
      </c>
      <c r="C709" s="303"/>
      <c r="D709" s="303"/>
      <c r="E709" s="304"/>
      <c r="F709" s="304"/>
      <c r="G709" s="304"/>
      <c r="H709" s="304"/>
      <c r="I709" s="304"/>
      <c r="J709" s="304"/>
      <c r="K709" s="304"/>
      <c r="L709" s="304"/>
      <c r="M709" s="304"/>
      <c r="N709" s="304"/>
      <c r="O709" s="305" t="str">
        <f t="shared" si="130"/>
        <v/>
      </c>
      <c r="P709" s="306" t="str">
        <f t="shared" si="120"/>
        <v/>
      </c>
      <c r="Q709" s="307">
        <f t="shared" si="121"/>
        <v>100</v>
      </c>
      <c r="R709" s="308" t="str">
        <f t="shared" si="122"/>
        <v/>
      </c>
      <c r="S709" s="309">
        <v>100</v>
      </c>
      <c r="T709" s="310" t="str">
        <f t="shared" si="123"/>
        <v/>
      </c>
      <c r="U709" s="311">
        <v>0</v>
      </c>
      <c r="V709" s="312" t="str">
        <f t="shared" si="124"/>
        <v/>
      </c>
      <c r="W709" s="313" t="s">
        <v>125</v>
      </c>
      <c r="X709" s="314" t="str">
        <f t="shared" si="125"/>
        <v/>
      </c>
      <c r="Y709" s="313" t="s">
        <v>56</v>
      </c>
      <c r="Z709" s="314" t="str">
        <f>IF(SUM($E709:$N709)&gt;0,$X709*(VLOOKUP($Y709,'Lookup Tables'!$K$4:$L$7,2,FALSE)),"")</f>
        <v/>
      </c>
      <c r="AA709" s="309">
        <v>100</v>
      </c>
      <c r="AB709" s="314" t="str">
        <f t="shared" si="126"/>
        <v/>
      </c>
      <c r="AC709" s="309" t="s">
        <v>62</v>
      </c>
      <c r="AD709" s="314" t="str">
        <f t="shared" si="127"/>
        <v/>
      </c>
      <c r="AE709" s="309" t="s">
        <v>56</v>
      </c>
      <c r="AF709" s="314" t="str">
        <f t="shared" si="128"/>
        <v/>
      </c>
      <c r="AG709" s="315" t="str">
        <f t="shared" si="131"/>
        <v/>
      </c>
      <c r="AH709" s="316" t="s">
        <v>68</v>
      </c>
      <c r="AI709" s="317" t="str">
        <f t="shared" si="129"/>
        <v/>
      </c>
    </row>
    <row r="710" spans="1:35" ht="17.25" customHeight="1" x14ac:dyDescent="0.3">
      <c r="A710" s="24"/>
      <c r="B710" s="302">
        <v>698</v>
      </c>
      <c r="C710" s="303"/>
      <c r="D710" s="303"/>
      <c r="E710" s="304"/>
      <c r="F710" s="304"/>
      <c r="G710" s="304"/>
      <c r="H710" s="304"/>
      <c r="I710" s="304"/>
      <c r="J710" s="304"/>
      <c r="K710" s="304"/>
      <c r="L710" s="304"/>
      <c r="M710" s="304"/>
      <c r="N710" s="304"/>
      <c r="O710" s="305" t="str">
        <f t="shared" si="130"/>
        <v/>
      </c>
      <c r="P710" s="306" t="str">
        <f t="shared" si="120"/>
        <v/>
      </c>
      <c r="Q710" s="307">
        <f t="shared" si="121"/>
        <v>100</v>
      </c>
      <c r="R710" s="308" t="str">
        <f t="shared" si="122"/>
        <v/>
      </c>
      <c r="S710" s="309">
        <v>100</v>
      </c>
      <c r="T710" s="310" t="str">
        <f t="shared" si="123"/>
        <v/>
      </c>
      <c r="U710" s="311">
        <v>0</v>
      </c>
      <c r="V710" s="312" t="str">
        <f t="shared" si="124"/>
        <v/>
      </c>
      <c r="W710" s="313" t="s">
        <v>125</v>
      </c>
      <c r="X710" s="314" t="str">
        <f t="shared" si="125"/>
        <v/>
      </c>
      <c r="Y710" s="313" t="s">
        <v>56</v>
      </c>
      <c r="Z710" s="314" t="str">
        <f>IF(SUM($E710:$N710)&gt;0,$X710*(VLOOKUP($Y710,'Lookup Tables'!$K$4:$L$7,2,FALSE)),"")</f>
        <v/>
      </c>
      <c r="AA710" s="309">
        <v>100</v>
      </c>
      <c r="AB710" s="314" t="str">
        <f t="shared" si="126"/>
        <v/>
      </c>
      <c r="AC710" s="309" t="s">
        <v>62</v>
      </c>
      <c r="AD710" s="314" t="str">
        <f t="shared" si="127"/>
        <v/>
      </c>
      <c r="AE710" s="309" t="s">
        <v>56</v>
      </c>
      <c r="AF710" s="314" t="str">
        <f t="shared" si="128"/>
        <v/>
      </c>
      <c r="AG710" s="315" t="str">
        <f t="shared" si="131"/>
        <v/>
      </c>
      <c r="AH710" s="316" t="s">
        <v>68</v>
      </c>
      <c r="AI710" s="317" t="str">
        <f t="shared" si="129"/>
        <v/>
      </c>
    </row>
    <row r="711" spans="1:35" ht="17.25" customHeight="1" x14ac:dyDescent="0.3">
      <c r="A711" s="24"/>
      <c r="B711" s="302">
        <v>699</v>
      </c>
      <c r="C711" s="303"/>
      <c r="D711" s="303"/>
      <c r="E711" s="304"/>
      <c r="F711" s="304"/>
      <c r="G711" s="304"/>
      <c r="H711" s="304"/>
      <c r="I711" s="304"/>
      <c r="J711" s="304"/>
      <c r="K711" s="304"/>
      <c r="L711" s="304"/>
      <c r="M711" s="304"/>
      <c r="N711" s="304"/>
      <c r="O711" s="305" t="str">
        <f t="shared" si="130"/>
        <v/>
      </c>
      <c r="P711" s="306" t="str">
        <f t="shared" si="120"/>
        <v/>
      </c>
      <c r="Q711" s="307">
        <f t="shared" si="121"/>
        <v>100</v>
      </c>
      <c r="R711" s="308" t="str">
        <f t="shared" si="122"/>
        <v/>
      </c>
      <c r="S711" s="309">
        <v>100</v>
      </c>
      <c r="T711" s="310" t="str">
        <f t="shared" si="123"/>
        <v/>
      </c>
      <c r="U711" s="311">
        <v>0</v>
      </c>
      <c r="V711" s="312" t="str">
        <f t="shared" si="124"/>
        <v/>
      </c>
      <c r="W711" s="313" t="s">
        <v>125</v>
      </c>
      <c r="X711" s="314" t="str">
        <f t="shared" si="125"/>
        <v/>
      </c>
      <c r="Y711" s="313" t="s">
        <v>56</v>
      </c>
      <c r="Z711" s="314" t="str">
        <f>IF(SUM($E711:$N711)&gt;0,$X711*(VLOOKUP($Y711,'Lookup Tables'!$K$4:$L$7,2,FALSE)),"")</f>
        <v/>
      </c>
      <c r="AA711" s="309">
        <v>100</v>
      </c>
      <c r="AB711" s="314" t="str">
        <f t="shared" si="126"/>
        <v/>
      </c>
      <c r="AC711" s="309" t="s">
        <v>62</v>
      </c>
      <c r="AD711" s="314" t="str">
        <f t="shared" si="127"/>
        <v/>
      </c>
      <c r="AE711" s="309" t="s">
        <v>56</v>
      </c>
      <c r="AF711" s="314" t="str">
        <f t="shared" si="128"/>
        <v/>
      </c>
      <c r="AG711" s="315" t="str">
        <f t="shared" si="131"/>
        <v/>
      </c>
      <c r="AH711" s="316" t="s">
        <v>68</v>
      </c>
      <c r="AI711" s="317" t="str">
        <f t="shared" si="129"/>
        <v/>
      </c>
    </row>
    <row r="712" spans="1:35" ht="17.25" customHeight="1" x14ac:dyDescent="0.3">
      <c r="A712" s="24"/>
      <c r="B712" s="302">
        <v>700</v>
      </c>
      <c r="C712" s="303"/>
      <c r="D712" s="303"/>
      <c r="E712" s="304"/>
      <c r="F712" s="304"/>
      <c r="G712" s="304"/>
      <c r="H712" s="304"/>
      <c r="I712" s="304"/>
      <c r="J712" s="304"/>
      <c r="K712" s="304"/>
      <c r="L712" s="304"/>
      <c r="M712" s="304"/>
      <c r="N712" s="304"/>
      <c r="O712" s="305" t="str">
        <f t="shared" si="130"/>
        <v/>
      </c>
      <c r="P712" s="306" t="str">
        <f t="shared" si="120"/>
        <v/>
      </c>
      <c r="Q712" s="307">
        <f t="shared" si="121"/>
        <v>100</v>
      </c>
      <c r="R712" s="308" t="str">
        <f t="shared" si="122"/>
        <v/>
      </c>
      <c r="S712" s="309">
        <v>100</v>
      </c>
      <c r="T712" s="310" t="str">
        <f t="shared" si="123"/>
        <v/>
      </c>
      <c r="U712" s="311">
        <v>0</v>
      </c>
      <c r="V712" s="312" t="str">
        <f t="shared" si="124"/>
        <v/>
      </c>
      <c r="W712" s="313" t="s">
        <v>125</v>
      </c>
      <c r="X712" s="314" t="str">
        <f t="shared" si="125"/>
        <v/>
      </c>
      <c r="Y712" s="313" t="s">
        <v>56</v>
      </c>
      <c r="Z712" s="314" t="str">
        <f>IF(SUM($E712:$N712)&gt;0,$X712*(VLOOKUP($Y712,'Lookup Tables'!$K$4:$L$7,2,FALSE)),"")</f>
        <v/>
      </c>
      <c r="AA712" s="309">
        <v>100</v>
      </c>
      <c r="AB712" s="314" t="str">
        <f t="shared" si="126"/>
        <v/>
      </c>
      <c r="AC712" s="309" t="s">
        <v>62</v>
      </c>
      <c r="AD712" s="314" t="str">
        <f t="shared" si="127"/>
        <v/>
      </c>
      <c r="AE712" s="309" t="s">
        <v>56</v>
      </c>
      <c r="AF712" s="314" t="str">
        <f t="shared" si="128"/>
        <v/>
      </c>
      <c r="AG712" s="315" t="str">
        <f t="shared" si="131"/>
        <v/>
      </c>
      <c r="AH712" s="316" t="s">
        <v>68</v>
      </c>
      <c r="AI712" s="317" t="str">
        <f t="shared" si="129"/>
        <v/>
      </c>
    </row>
    <row r="713" spans="1:35" ht="17.25" customHeight="1" x14ac:dyDescent="0.3">
      <c r="A713" s="24"/>
      <c r="B713" s="302">
        <v>701</v>
      </c>
      <c r="C713" s="303"/>
      <c r="D713" s="303"/>
      <c r="E713" s="304"/>
      <c r="F713" s="304"/>
      <c r="G713" s="304"/>
      <c r="H713" s="304"/>
      <c r="I713" s="304"/>
      <c r="J713" s="304"/>
      <c r="K713" s="304"/>
      <c r="L713" s="304"/>
      <c r="M713" s="304"/>
      <c r="N713" s="304"/>
      <c r="O713" s="305" t="str">
        <f t="shared" si="130"/>
        <v/>
      </c>
      <c r="P713" s="306" t="str">
        <f t="shared" si="120"/>
        <v/>
      </c>
      <c r="Q713" s="307">
        <f t="shared" si="121"/>
        <v>100</v>
      </c>
      <c r="R713" s="308" t="str">
        <f t="shared" si="122"/>
        <v/>
      </c>
      <c r="S713" s="309">
        <v>100</v>
      </c>
      <c r="T713" s="310" t="str">
        <f t="shared" si="123"/>
        <v/>
      </c>
      <c r="U713" s="311">
        <v>0</v>
      </c>
      <c r="V713" s="312" t="str">
        <f t="shared" si="124"/>
        <v/>
      </c>
      <c r="W713" s="313" t="s">
        <v>125</v>
      </c>
      <c r="X713" s="314" t="str">
        <f t="shared" si="125"/>
        <v/>
      </c>
      <c r="Y713" s="313" t="s">
        <v>56</v>
      </c>
      <c r="Z713" s="314" t="str">
        <f>IF(SUM($E713:$N713)&gt;0,$X713*(VLOOKUP($Y713,'Lookup Tables'!$K$4:$L$7,2,FALSE)),"")</f>
        <v/>
      </c>
      <c r="AA713" s="309">
        <v>100</v>
      </c>
      <c r="AB713" s="314" t="str">
        <f t="shared" si="126"/>
        <v/>
      </c>
      <c r="AC713" s="309" t="s">
        <v>62</v>
      </c>
      <c r="AD713" s="314" t="str">
        <f t="shared" si="127"/>
        <v/>
      </c>
      <c r="AE713" s="309" t="s">
        <v>56</v>
      </c>
      <c r="AF713" s="314" t="str">
        <f t="shared" si="128"/>
        <v/>
      </c>
      <c r="AG713" s="315" t="str">
        <f t="shared" si="131"/>
        <v/>
      </c>
      <c r="AH713" s="316" t="s">
        <v>68</v>
      </c>
      <c r="AI713" s="317" t="str">
        <f t="shared" si="129"/>
        <v/>
      </c>
    </row>
    <row r="714" spans="1:35" ht="17.25" customHeight="1" x14ac:dyDescent="0.3">
      <c r="A714" s="24"/>
      <c r="B714" s="302">
        <v>702</v>
      </c>
      <c r="C714" s="303"/>
      <c r="D714" s="303"/>
      <c r="E714" s="304"/>
      <c r="F714" s="304"/>
      <c r="G714" s="304"/>
      <c r="H714" s="304"/>
      <c r="I714" s="304"/>
      <c r="J714" s="304"/>
      <c r="K714" s="304"/>
      <c r="L714" s="304"/>
      <c r="M714" s="304"/>
      <c r="N714" s="304"/>
      <c r="O714" s="305" t="str">
        <f t="shared" si="130"/>
        <v/>
      </c>
      <c r="P714" s="306" t="str">
        <f t="shared" si="120"/>
        <v/>
      </c>
      <c r="Q714" s="307">
        <f t="shared" si="121"/>
        <v>100</v>
      </c>
      <c r="R714" s="308" t="str">
        <f t="shared" si="122"/>
        <v/>
      </c>
      <c r="S714" s="309">
        <v>100</v>
      </c>
      <c r="T714" s="310" t="str">
        <f t="shared" si="123"/>
        <v/>
      </c>
      <c r="U714" s="311">
        <v>0</v>
      </c>
      <c r="V714" s="312" t="str">
        <f t="shared" si="124"/>
        <v/>
      </c>
      <c r="W714" s="313" t="s">
        <v>125</v>
      </c>
      <c r="X714" s="314" t="str">
        <f t="shared" si="125"/>
        <v/>
      </c>
      <c r="Y714" s="313" t="s">
        <v>56</v>
      </c>
      <c r="Z714" s="314" t="str">
        <f>IF(SUM($E714:$N714)&gt;0,$X714*(VLOOKUP($Y714,'Lookup Tables'!$K$4:$L$7,2,FALSE)),"")</f>
        <v/>
      </c>
      <c r="AA714" s="309">
        <v>100</v>
      </c>
      <c r="AB714" s="314" t="str">
        <f t="shared" si="126"/>
        <v/>
      </c>
      <c r="AC714" s="309" t="s">
        <v>62</v>
      </c>
      <c r="AD714" s="314" t="str">
        <f t="shared" si="127"/>
        <v/>
      </c>
      <c r="AE714" s="309" t="s">
        <v>56</v>
      </c>
      <c r="AF714" s="314" t="str">
        <f t="shared" si="128"/>
        <v/>
      </c>
      <c r="AG714" s="315" t="str">
        <f t="shared" si="131"/>
        <v/>
      </c>
      <c r="AH714" s="316" t="s">
        <v>68</v>
      </c>
      <c r="AI714" s="317" t="str">
        <f t="shared" si="129"/>
        <v/>
      </c>
    </row>
    <row r="715" spans="1:35" ht="17.25" customHeight="1" x14ac:dyDescent="0.3">
      <c r="A715" s="24"/>
      <c r="B715" s="302">
        <v>703</v>
      </c>
      <c r="C715" s="303"/>
      <c r="D715" s="303"/>
      <c r="E715" s="304"/>
      <c r="F715" s="304"/>
      <c r="G715" s="304"/>
      <c r="H715" s="304"/>
      <c r="I715" s="304"/>
      <c r="J715" s="304"/>
      <c r="K715" s="304"/>
      <c r="L715" s="304"/>
      <c r="M715" s="304"/>
      <c r="N715" s="304"/>
      <c r="O715" s="305" t="str">
        <f t="shared" si="130"/>
        <v/>
      </c>
      <c r="P715" s="306" t="str">
        <f t="shared" si="120"/>
        <v/>
      </c>
      <c r="Q715" s="307">
        <f t="shared" si="121"/>
        <v>100</v>
      </c>
      <c r="R715" s="308" t="str">
        <f t="shared" si="122"/>
        <v/>
      </c>
      <c r="S715" s="309">
        <v>100</v>
      </c>
      <c r="T715" s="310" t="str">
        <f t="shared" si="123"/>
        <v/>
      </c>
      <c r="U715" s="311">
        <v>0</v>
      </c>
      <c r="V715" s="312" t="str">
        <f t="shared" si="124"/>
        <v/>
      </c>
      <c r="W715" s="313" t="s">
        <v>125</v>
      </c>
      <c r="X715" s="314" t="str">
        <f t="shared" si="125"/>
        <v/>
      </c>
      <c r="Y715" s="313" t="s">
        <v>56</v>
      </c>
      <c r="Z715" s="314" t="str">
        <f>IF(SUM($E715:$N715)&gt;0,$X715*(VLOOKUP($Y715,'Lookup Tables'!$K$4:$L$7,2,FALSE)),"")</f>
        <v/>
      </c>
      <c r="AA715" s="309">
        <v>100</v>
      </c>
      <c r="AB715" s="314" t="str">
        <f t="shared" si="126"/>
        <v/>
      </c>
      <c r="AC715" s="309" t="s">
        <v>62</v>
      </c>
      <c r="AD715" s="314" t="str">
        <f t="shared" si="127"/>
        <v/>
      </c>
      <c r="AE715" s="309" t="s">
        <v>56</v>
      </c>
      <c r="AF715" s="314" t="str">
        <f t="shared" si="128"/>
        <v/>
      </c>
      <c r="AG715" s="315" t="str">
        <f t="shared" si="131"/>
        <v/>
      </c>
      <c r="AH715" s="316" t="s">
        <v>68</v>
      </c>
      <c r="AI715" s="317" t="str">
        <f t="shared" si="129"/>
        <v/>
      </c>
    </row>
    <row r="716" spans="1:35" ht="17.25" customHeight="1" x14ac:dyDescent="0.3">
      <c r="A716" s="24"/>
      <c r="B716" s="302">
        <v>704</v>
      </c>
      <c r="C716" s="303"/>
      <c r="D716" s="303"/>
      <c r="E716" s="304"/>
      <c r="F716" s="304"/>
      <c r="G716" s="304"/>
      <c r="H716" s="304"/>
      <c r="I716" s="304"/>
      <c r="J716" s="304"/>
      <c r="K716" s="304"/>
      <c r="L716" s="304"/>
      <c r="M716" s="304"/>
      <c r="N716" s="304"/>
      <c r="O716" s="305" t="str">
        <f t="shared" si="130"/>
        <v/>
      </c>
      <c r="P716" s="306" t="str">
        <f t="shared" si="120"/>
        <v/>
      </c>
      <c r="Q716" s="307">
        <f t="shared" si="121"/>
        <v>100</v>
      </c>
      <c r="R716" s="308" t="str">
        <f t="shared" si="122"/>
        <v/>
      </c>
      <c r="S716" s="309">
        <v>100</v>
      </c>
      <c r="T716" s="310" t="str">
        <f t="shared" si="123"/>
        <v/>
      </c>
      <c r="U716" s="311">
        <v>0</v>
      </c>
      <c r="V716" s="312" t="str">
        <f t="shared" si="124"/>
        <v/>
      </c>
      <c r="W716" s="313" t="s">
        <v>125</v>
      </c>
      <c r="X716" s="314" t="str">
        <f t="shared" si="125"/>
        <v/>
      </c>
      <c r="Y716" s="313" t="s">
        <v>56</v>
      </c>
      <c r="Z716" s="314" t="str">
        <f>IF(SUM($E716:$N716)&gt;0,$X716*(VLOOKUP($Y716,'Lookup Tables'!$K$4:$L$7,2,FALSE)),"")</f>
        <v/>
      </c>
      <c r="AA716" s="309">
        <v>100</v>
      </c>
      <c r="AB716" s="314" t="str">
        <f t="shared" si="126"/>
        <v/>
      </c>
      <c r="AC716" s="309" t="s">
        <v>62</v>
      </c>
      <c r="AD716" s="314" t="str">
        <f t="shared" si="127"/>
        <v/>
      </c>
      <c r="AE716" s="309" t="s">
        <v>56</v>
      </c>
      <c r="AF716" s="314" t="str">
        <f t="shared" si="128"/>
        <v/>
      </c>
      <c r="AG716" s="315" t="str">
        <f t="shared" si="131"/>
        <v/>
      </c>
      <c r="AH716" s="316" t="s">
        <v>68</v>
      </c>
      <c r="AI716" s="317" t="str">
        <f t="shared" si="129"/>
        <v/>
      </c>
    </row>
    <row r="717" spans="1:35" ht="17.25" customHeight="1" x14ac:dyDescent="0.3">
      <c r="A717" s="24"/>
      <c r="B717" s="302">
        <v>705</v>
      </c>
      <c r="C717" s="303"/>
      <c r="D717" s="303"/>
      <c r="E717" s="304"/>
      <c r="F717" s="304"/>
      <c r="G717" s="304"/>
      <c r="H717" s="304"/>
      <c r="I717" s="304"/>
      <c r="J717" s="304"/>
      <c r="K717" s="304"/>
      <c r="L717" s="304"/>
      <c r="M717" s="304"/>
      <c r="N717" s="304"/>
      <c r="O717" s="305" t="str">
        <f t="shared" si="130"/>
        <v/>
      </c>
      <c r="P717" s="306" t="str">
        <f t="shared" ref="P717:P780" si="132">IF(SUM($E717:$N717)&gt;0,($O717/2)^2*PI()*$T$6,"")</f>
        <v/>
      </c>
      <c r="Q717" s="307">
        <f t="shared" ref="Q717:Q780" si="133">$T$4</f>
        <v>100</v>
      </c>
      <c r="R717" s="308" t="str">
        <f t="shared" ref="R717:R780" si="134">IF(SUM($E717:$N717)&gt;0,$P717*($T$4/100),"")</f>
        <v/>
      </c>
      <c r="S717" s="309">
        <v>100</v>
      </c>
      <c r="T717" s="310" t="str">
        <f t="shared" ref="T717:T780" si="135">IF(SUM($E717:$N717)&gt;0,$R717*($S717/100),"")</f>
        <v/>
      </c>
      <c r="U717" s="311">
        <v>0</v>
      </c>
      <c r="V717" s="312" t="str">
        <f t="shared" ref="V717:V780" si="136">IF(SUM($E717:$N717)&gt;0,$T717*(1+($U717/100)),"")</f>
        <v/>
      </c>
      <c r="W717" s="313" t="s">
        <v>125</v>
      </c>
      <c r="X717" s="314" t="str">
        <f t="shared" ref="X717:X780" si="137">IF(SUM($E717:$N717)&gt;0,$V717*INDEX(Primary_structure_factor,MATCH(W717,Primary_structure_input,0))*0.4,"")</f>
        <v/>
      </c>
      <c r="Y717" s="313" t="s">
        <v>56</v>
      </c>
      <c r="Z717" s="314" t="str">
        <f>IF(SUM($E717:$N717)&gt;0,$X717*(VLOOKUP($Y717,'Lookup Tables'!$K$4:$L$7,2,FALSE)),"")</f>
        <v/>
      </c>
      <c r="AA717" s="309">
        <v>100</v>
      </c>
      <c r="AB717" s="314" t="str">
        <f t="shared" ref="AB717:AB780" si="138">IF(SUM($E717:$N717)&gt;0,$V717*(($AA717/100)*0.6),"")</f>
        <v/>
      </c>
      <c r="AC717" s="309" t="s">
        <v>62</v>
      </c>
      <c r="AD717" s="314" t="str">
        <f t="shared" ref="AD717:AD780" si="139">IF(SUM($E717:$N717)&gt;0,$AB717*(INDEX(Canopy_completeness_factor,MATCH(AC717,Canopy_completeness_input,0))),"")</f>
        <v/>
      </c>
      <c r="AE717" s="309" t="s">
        <v>56</v>
      </c>
      <c r="AF717" s="314" t="str">
        <f t="shared" ref="AF717:AF780" si="140">IF(SUM($E717:$N717)&gt;0,$AD717*(INDEX(Crown_quality_factor,MATCH($AE717,Crown_quality_input,0))),"")</f>
        <v/>
      </c>
      <c r="AG717" s="315" t="str">
        <f t="shared" si="131"/>
        <v/>
      </c>
      <c r="AH717" s="316" t="s">
        <v>68</v>
      </c>
      <c r="AI717" s="317" t="str">
        <f t="shared" ref="AI717:AI780" si="141">IF(ISBLANK($AH717),"",IF(SUM($E717:$N717)&gt;0,$AG717*INDEX(Life_expectancy_factor,MATCH($AH717,Life_expectancy_input,0)),""))</f>
        <v/>
      </c>
    </row>
    <row r="718" spans="1:35" ht="17.25" customHeight="1" x14ac:dyDescent="0.3">
      <c r="A718" s="24"/>
      <c r="B718" s="302">
        <v>706</v>
      </c>
      <c r="C718" s="303"/>
      <c r="D718" s="303"/>
      <c r="E718" s="304"/>
      <c r="F718" s="304"/>
      <c r="G718" s="304"/>
      <c r="H718" s="304"/>
      <c r="I718" s="304"/>
      <c r="J718" s="304"/>
      <c r="K718" s="304"/>
      <c r="L718" s="304"/>
      <c r="M718" s="304"/>
      <c r="N718" s="304"/>
      <c r="O718" s="305" t="str">
        <f t="shared" ref="O718:O781" si="142">IF(SUM($E718:$N718)&gt;0,SQRT($E718^2+$F718^2+$G718^2+$H718^2+$I718^2+$J718^2+$K718^2+$L718^2+$M718^2+$N718^2),"")</f>
        <v/>
      </c>
      <c r="P718" s="306" t="str">
        <f t="shared" si="132"/>
        <v/>
      </c>
      <c r="Q718" s="307">
        <f t="shared" si="133"/>
        <v>100</v>
      </c>
      <c r="R718" s="308" t="str">
        <f t="shared" si="134"/>
        <v/>
      </c>
      <c r="S718" s="309">
        <v>100</v>
      </c>
      <c r="T718" s="310" t="str">
        <f t="shared" si="135"/>
        <v/>
      </c>
      <c r="U718" s="311">
        <v>0</v>
      </c>
      <c r="V718" s="312" t="str">
        <f t="shared" si="136"/>
        <v/>
      </c>
      <c r="W718" s="313" t="s">
        <v>125</v>
      </c>
      <c r="X718" s="314" t="str">
        <f t="shared" si="137"/>
        <v/>
      </c>
      <c r="Y718" s="313" t="s">
        <v>56</v>
      </c>
      <c r="Z718" s="314" t="str">
        <f>IF(SUM($E718:$N718)&gt;0,$X718*(VLOOKUP($Y718,'Lookup Tables'!$K$4:$L$7,2,FALSE)),"")</f>
        <v/>
      </c>
      <c r="AA718" s="309">
        <v>100</v>
      </c>
      <c r="AB718" s="314" t="str">
        <f t="shared" si="138"/>
        <v/>
      </c>
      <c r="AC718" s="309" t="s">
        <v>62</v>
      </c>
      <c r="AD718" s="314" t="str">
        <f t="shared" si="139"/>
        <v/>
      </c>
      <c r="AE718" s="309" t="s">
        <v>56</v>
      </c>
      <c r="AF718" s="314" t="str">
        <f t="shared" si="140"/>
        <v/>
      </c>
      <c r="AG718" s="315" t="str">
        <f t="shared" si="131"/>
        <v/>
      </c>
      <c r="AH718" s="316" t="s">
        <v>68</v>
      </c>
      <c r="AI718" s="317" t="str">
        <f t="shared" si="141"/>
        <v/>
      </c>
    </row>
    <row r="719" spans="1:35" ht="17.25" customHeight="1" x14ac:dyDescent="0.3">
      <c r="A719" s="24"/>
      <c r="B719" s="302">
        <v>707</v>
      </c>
      <c r="C719" s="303"/>
      <c r="D719" s="303"/>
      <c r="E719" s="304"/>
      <c r="F719" s="304"/>
      <c r="G719" s="304"/>
      <c r="H719" s="304"/>
      <c r="I719" s="304"/>
      <c r="J719" s="304"/>
      <c r="K719" s="304"/>
      <c r="L719" s="304"/>
      <c r="M719" s="304"/>
      <c r="N719" s="304"/>
      <c r="O719" s="305" t="str">
        <f t="shared" si="142"/>
        <v/>
      </c>
      <c r="P719" s="306" t="str">
        <f t="shared" si="132"/>
        <v/>
      </c>
      <c r="Q719" s="307">
        <f t="shared" si="133"/>
        <v>100</v>
      </c>
      <c r="R719" s="308" t="str">
        <f t="shared" si="134"/>
        <v/>
      </c>
      <c r="S719" s="309">
        <v>100</v>
      </c>
      <c r="T719" s="310" t="str">
        <f t="shared" si="135"/>
        <v/>
      </c>
      <c r="U719" s="311">
        <v>0</v>
      </c>
      <c r="V719" s="312" t="str">
        <f t="shared" si="136"/>
        <v/>
      </c>
      <c r="W719" s="313" t="s">
        <v>125</v>
      </c>
      <c r="X719" s="314" t="str">
        <f t="shared" si="137"/>
        <v/>
      </c>
      <c r="Y719" s="313" t="s">
        <v>56</v>
      </c>
      <c r="Z719" s="314" t="str">
        <f>IF(SUM($E719:$N719)&gt;0,$X719*(VLOOKUP($Y719,'Lookup Tables'!$K$4:$L$7,2,FALSE)),"")</f>
        <v/>
      </c>
      <c r="AA719" s="309">
        <v>100</v>
      </c>
      <c r="AB719" s="314" t="str">
        <f t="shared" si="138"/>
        <v/>
      </c>
      <c r="AC719" s="309" t="s">
        <v>62</v>
      </c>
      <c r="AD719" s="314" t="str">
        <f t="shared" si="139"/>
        <v/>
      </c>
      <c r="AE719" s="309" t="s">
        <v>56</v>
      </c>
      <c r="AF719" s="314" t="str">
        <f t="shared" si="140"/>
        <v/>
      </c>
      <c r="AG719" s="315" t="str">
        <f t="shared" ref="AG719:AG782" si="143">IF(SUM($E719:$N719)&gt;0,SUM($Z719,$AF719),"")</f>
        <v/>
      </c>
      <c r="AH719" s="316" t="s">
        <v>68</v>
      </c>
      <c r="AI719" s="317" t="str">
        <f t="shared" si="141"/>
        <v/>
      </c>
    </row>
    <row r="720" spans="1:35" ht="17.25" customHeight="1" x14ac:dyDescent="0.3">
      <c r="A720" s="24"/>
      <c r="B720" s="302">
        <v>708</v>
      </c>
      <c r="C720" s="303"/>
      <c r="D720" s="303"/>
      <c r="E720" s="304"/>
      <c r="F720" s="304"/>
      <c r="G720" s="304"/>
      <c r="H720" s="304"/>
      <c r="I720" s="304"/>
      <c r="J720" s="304"/>
      <c r="K720" s="304"/>
      <c r="L720" s="304"/>
      <c r="M720" s="304"/>
      <c r="N720" s="304"/>
      <c r="O720" s="305" t="str">
        <f t="shared" si="142"/>
        <v/>
      </c>
      <c r="P720" s="306" t="str">
        <f t="shared" si="132"/>
        <v/>
      </c>
      <c r="Q720" s="307">
        <f t="shared" si="133"/>
        <v>100</v>
      </c>
      <c r="R720" s="308" t="str">
        <f t="shared" si="134"/>
        <v/>
      </c>
      <c r="S720" s="309">
        <v>100</v>
      </c>
      <c r="T720" s="310" t="str">
        <f t="shared" si="135"/>
        <v/>
      </c>
      <c r="U720" s="311">
        <v>0</v>
      </c>
      <c r="V720" s="312" t="str">
        <f t="shared" si="136"/>
        <v/>
      </c>
      <c r="W720" s="313" t="s">
        <v>125</v>
      </c>
      <c r="X720" s="314" t="str">
        <f t="shared" si="137"/>
        <v/>
      </c>
      <c r="Y720" s="313" t="s">
        <v>56</v>
      </c>
      <c r="Z720" s="314" t="str">
        <f>IF(SUM($E720:$N720)&gt;0,$X720*(VLOOKUP($Y720,'Lookup Tables'!$K$4:$L$7,2,FALSE)),"")</f>
        <v/>
      </c>
      <c r="AA720" s="309">
        <v>100</v>
      </c>
      <c r="AB720" s="314" t="str">
        <f t="shared" si="138"/>
        <v/>
      </c>
      <c r="AC720" s="309" t="s">
        <v>62</v>
      </c>
      <c r="AD720" s="314" t="str">
        <f t="shared" si="139"/>
        <v/>
      </c>
      <c r="AE720" s="309" t="s">
        <v>56</v>
      </c>
      <c r="AF720" s="314" t="str">
        <f t="shared" si="140"/>
        <v/>
      </c>
      <c r="AG720" s="315" t="str">
        <f t="shared" si="143"/>
        <v/>
      </c>
      <c r="AH720" s="316" t="s">
        <v>68</v>
      </c>
      <c r="AI720" s="317" t="str">
        <f t="shared" si="141"/>
        <v/>
      </c>
    </row>
    <row r="721" spans="1:35" ht="17.25" customHeight="1" x14ac:dyDescent="0.3">
      <c r="A721" s="24"/>
      <c r="B721" s="302">
        <v>709</v>
      </c>
      <c r="C721" s="303"/>
      <c r="D721" s="303"/>
      <c r="E721" s="304"/>
      <c r="F721" s="304"/>
      <c r="G721" s="304"/>
      <c r="H721" s="304"/>
      <c r="I721" s="304"/>
      <c r="J721" s="304"/>
      <c r="K721" s="304"/>
      <c r="L721" s="304"/>
      <c r="M721" s="304"/>
      <c r="N721" s="304"/>
      <c r="O721" s="305" t="str">
        <f t="shared" si="142"/>
        <v/>
      </c>
      <c r="P721" s="306" t="str">
        <f t="shared" si="132"/>
        <v/>
      </c>
      <c r="Q721" s="307">
        <f t="shared" si="133"/>
        <v>100</v>
      </c>
      <c r="R721" s="308" t="str">
        <f t="shared" si="134"/>
        <v/>
      </c>
      <c r="S721" s="309">
        <v>100</v>
      </c>
      <c r="T721" s="310" t="str">
        <f t="shared" si="135"/>
        <v/>
      </c>
      <c r="U721" s="311">
        <v>0</v>
      </c>
      <c r="V721" s="312" t="str">
        <f t="shared" si="136"/>
        <v/>
      </c>
      <c r="W721" s="313" t="s">
        <v>125</v>
      </c>
      <c r="X721" s="314" t="str">
        <f t="shared" si="137"/>
        <v/>
      </c>
      <c r="Y721" s="313" t="s">
        <v>56</v>
      </c>
      <c r="Z721" s="314" t="str">
        <f>IF(SUM($E721:$N721)&gt;0,$X721*(VLOOKUP($Y721,'Lookup Tables'!$K$4:$L$7,2,FALSE)),"")</f>
        <v/>
      </c>
      <c r="AA721" s="309">
        <v>100</v>
      </c>
      <c r="AB721" s="314" t="str">
        <f t="shared" si="138"/>
        <v/>
      </c>
      <c r="AC721" s="309" t="s">
        <v>62</v>
      </c>
      <c r="AD721" s="314" t="str">
        <f t="shared" si="139"/>
        <v/>
      </c>
      <c r="AE721" s="309" t="s">
        <v>56</v>
      </c>
      <c r="AF721" s="314" t="str">
        <f t="shared" si="140"/>
        <v/>
      </c>
      <c r="AG721" s="315" t="str">
        <f t="shared" si="143"/>
        <v/>
      </c>
      <c r="AH721" s="316" t="s">
        <v>68</v>
      </c>
      <c r="AI721" s="317" t="str">
        <f t="shared" si="141"/>
        <v/>
      </c>
    </row>
    <row r="722" spans="1:35" ht="17.25" customHeight="1" x14ac:dyDescent="0.3">
      <c r="A722" s="24"/>
      <c r="B722" s="302">
        <v>710</v>
      </c>
      <c r="C722" s="303"/>
      <c r="D722" s="303"/>
      <c r="E722" s="304"/>
      <c r="F722" s="304"/>
      <c r="G722" s="304"/>
      <c r="H722" s="304"/>
      <c r="I722" s="304"/>
      <c r="J722" s="304"/>
      <c r="K722" s="304"/>
      <c r="L722" s="304"/>
      <c r="M722" s="304"/>
      <c r="N722" s="304"/>
      <c r="O722" s="305" t="str">
        <f t="shared" si="142"/>
        <v/>
      </c>
      <c r="P722" s="306" t="str">
        <f t="shared" si="132"/>
        <v/>
      </c>
      <c r="Q722" s="307">
        <f t="shared" si="133"/>
        <v>100</v>
      </c>
      <c r="R722" s="308" t="str">
        <f t="shared" si="134"/>
        <v/>
      </c>
      <c r="S722" s="309">
        <v>100</v>
      </c>
      <c r="T722" s="310" t="str">
        <f t="shared" si="135"/>
        <v/>
      </c>
      <c r="U722" s="311">
        <v>0</v>
      </c>
      <c r="V722" s="312" t="str">
        <f t="shared" si="136"/>
        <v/>
      </c>
      <c r="W722" s="313" t="s">
        <v>125</v>
      </c>
      <c r="X722" s="314" t="str">
        <f t="shared" si="137"/>
        <v/>
      </c>
      <c r="Y722" s="313" t="s">
        <v>56</v>
      </c>
      <c r="Z722" s="314" t="str">
        <f>IF(SUM($E722:$N722)&gt;0,$X722*(VLOOKUP($Y722,'Lookup Tables'!$K$4:$L$7,2,FALSE)),"")</f>
        <v/>
      </c>
      <c r="AA722" s="309">
        <v>100</v>
      </c>
      <c r="AB722" s="314" t="str">
        <f t="shared" si="138"/>
        <v/>
      </c>
      <c r="AC722" s="309" t="s">
        <v>62</v>
      </c>
      <c r="AD722" s="314" t="str">
        <f t="shared" si="139"/>
        <v/>
      </c>
      <c r="AE722" s="309" t="s">
        <v>56</v>
      </c>
      <c r="AF722" s="314" t="str">
        <f t="shared" si="140"/>
        <v/>
      </c>
      <c r="AG722" s="315" t="str">
        <f t="shared" si="143"/>
        <v/>
      </c>
      <c r="AH722" s="316" t="s">
        <v>68</v>
      </c>
      <c r="AI722" s="317" t="str">
        <f t="shared" si="141"/>
        <v/>
      </c>
    </row>
    <row r="723" spans="1:35" ht="17.25" customHeight="1" x14ac:dyDescent="0.3">
      <c r="A723" s="24"/>
      <c r="B723" s="302">
        <v>711</v>
      </c>
      <c r="C723" s="303"/>
      <c r="D723" s="303"/>
      <c r="E723" s="304"/>
      <c r="F723" s="304"/>
      <c r="G723" s="304"/>
      <c r="H723" s="304"/>
      <c r="I723" s="304"/>
      <c r="J723" s="304"/>
      <c r="K723" s="304"/>
      <c r="L723" s="304"/>
      <c r="M723" s="304"/>
      <c r="N723" s="304"/>
      <c r="O723" s="305" t="str">
        <f t="shared" si="142"/>
        <v/>
      </c>
      <c r="P723" s="306" t="str">
        <f t="shared" si="132"/>
        <v/>
      </c>
      <c r="Q723" s="307">
        <f t="shared" si="133"/>
        <v>100</v>
      </c>
      <c r="R723" s="308" t="str">
        <f t="shared" si="134"/>
        <v/>
      </c>
      <c r="S723" s="309">
        <v>100</v>
      </c>
      <c r="T723" s="310" t="str">
        <f t="shared" si="135"/>
        <v/>
      </c>
      <c r="U723" s="311">
        <v>0</v>
      </c>
      <c r="V723" s="312" t="str">
        <f t="shared" si="136"/>
        <v/>
      </c>
      <c r="W723" s="313" t="s">
        <v>125</v>
      </c>
      <c r="X723" s="314" t="str">
        <f t="shared" si="137"/>
        <v/>
      </c>
      <c r="Y723" s="313" t="s">
        <v>56</v>
      </c>
      <c r="Z723" s="314" t="str">
        <f>IF(SUM($E723:$N723)&gt;0,$X723*(VLOOKUP($Y723,'Lookup Tables'!$K$4:$L$7,2,FALSE)),"")</f>
        <v/>
      </c>
      <c r="AA723" s="309">
        <v>100</v>
      </c>
      <c r="AB723" s="314" t="str">
        <f t="shared" si="138"/>
        <v/>
      </c>
      <c r="AC723" s="309" t="s">
        <v>62</v>
      </c>
      <c r="AD723" s="314" t="str">
        <f t="shared" si="139"/>
        <v/>
      </c>
      <c r="AE723" s="309" t="s">
        <v>56</v>
      </c>
      <c r="AF723" s="314" t="str">
        <f t="shared" si="140"/>
        <v/>
      </c>
      <c r="AG723" s="315" t="str">
        <f t="shared" si="143"/>
        <v/>
      </c>
      <c r="AH723" s="316" t="s">
        <v>68</v>
      </c>
      <c r="AI723" s="317" t="str">
        <f t="shared" si="141"/>
        <v/>
      </c>
    </row>
    <row r="724" spans="1:35" ht="17.25" customHeight="1" x14ac:dyDescent="0.3">
      <c r="A724" s="24"/>
      <c r="B724" s="302">
        <v>712</v>
      </c>
      <c r="C724" s="303"/>
      <c r="D724" s="303"/>
      <c r="E724" s="304"/>
      <c r="F724" s="304"/>
      <c r="G724" s="304"/>
      <c r="H724" s="304"/>
      <c r="I724" s="304"/>
      <c r="J724" s="304"/>
      <c r="K724" s="304"/>
      <c r="L724" s="304"/>
      <c r="M724" s="304"/>
      <c r="N724" s="304"/>
      <c r="O724" s="305" t="str">
        <f t="shared" si="142"/>
        <v/>
      </c>
      <c r="P724" s="306" t="str">
        <f t="shared" si="132"/>
        <v/>
      </c>
      <c r="Q724" s="307">
        <f t="shared" si="133"/>
        <v>100</v>
      </c>
      <c r="R724" s="308" t="str">
        <f t="shared" si="134"/>
        <v/>
      </c>
      <c r="S724" s="309">
        <v>100</v>
      </c>
      <c r="T724" s="310" t="str">
        <f t="shared" si="135"/>
        <v/>
      </c>
      <c r="U724" s="311">
        <v>0</v>
      </c>
      <c r="V724" s="312" t="str">
        <f t="shared" si="136"/>
        <v/>
      </c>
      <c r="W724" s="313" t="s">
        <v>125</v>
      </c>
      <c r="X724" s="314" t="str">
        <f t="shared" si="137"/>
        <v/>
      </c>
      <c r="Y724" s="313" t="s">
        <v>56</v>
      </c>
      <c r="Z724" s="314" t="str">
        <f>IF(SUM($E724:$N724)&gt;0,$X724*(VLOOKUP($Y724,'Lookup Tables'!$K$4:$L$7,2,FALSE)),"")</f>
        <v/>
      </c>
      <c r="AA724" s="309">
        <v>100</v>
      </c>
      <c r="AB724" s="314" t="str">
        <f t="shared" si="138"/>
        <v/>
      </c>
      <c r="AC724" s="309" t="s">
        <v>62</v>
      </c>
      <c r="AD724" s="314" t="str">
        <f t="shared" si="139"/>
        <v/>
      </c>
      <c r="AE724" s="309" t="s">
        <v>56</v>
      </c>
      <c r="AF724" s="314" t="str">
        <f t="shared" si="140"/>
        <v/>
      </c>
      <c r="AG724" s="315" t="str">
        <f t="shared" si="143"/>
        <v/>
      </c>
      <c r="AH724" s="316" t="s">
        <v>68</v>
      </c>
      <c r="AI724" s="317" t="str">
        <f t="shared" si="141"/>
        <v/>
      </c>
    </row>
    <row r="725" spans="1:35" ht="17.25" customHeight="1" x14ac:dyDescent="0.3">
      <c r="A725" s="24"/>
      <c r="B725" s="302">
        <v>713</v>
      </c>
      <c r="C725" s="303"/>
      <c r="D725" s="303"/>
      <c r="E725" s="304"/>
      <c r="F725" s="304"/>
      <c r="G725" s="304"/>
      <c r="H725" s="304"/>
      <c r="I725" s="304"/>
      <c r="J725" s="304"/>
      <c r="K725" s="304"/>
      <c r="L725" s="304"/>
      <c r="M725" s="304"/>
      <c r="N725" s="304"/>
      <c r="O725" s="305" t="str">
        <f t="shared" si="142"/>
        <v/>
      </c>
      <c r="P725" s="306" t="str">
        <f t="shared" si="132"/>
        <v/>
      </c>
      <c r="Q725" s="307">
        <f t="shared" si="133"/>
        <v>100</v>
      </c>
      <c r="R725" s="308" t="str">
        <f t="shared" si="134"/>
        <v/>
      </c>
      <c r="S725" s="309">
        <v>100</v>
      </c>
      <c r="T725" s="310" t="str">
        <f t="shared" si="135"/>
        <v/>
      </c>
      <c r="U725" s="311">
        <v>0</v>
      </c>
      <c r="V725" s="312" t="str">
        <f t="shared" si="136"/>
        <v/>
      </c>
      <c r="W725" s="313" t="s">
        <v>125</v>
      </c>
      <c r="X725" s="314" t="str">
        <f t="shared" si="137"/>
        <v/>
      </c>
      <c r="Y725" s="313" t="s">
        <v>56</v>
      </c>
      <c r="Z725" s="314" t="str">
        <f>IF(SUM($E725:$N725)&gt;0,$X725*(VLOOKUP($Y725,'Lookup Tables'!$K$4:$L$7,2,FALSE)),"")</f>
        <v/>
      </c>
      <c r="AA725" s="309">
        <v>100</v>
      </c>
      <c r="AB725" s="314" t="str">
        <f t="shared" si="138"/>
        <v/>
      </c>
      <c r="AC725" s="309" t="s">
        <v>62</v>
      </c>
      <c r="AD725" s="314" t="str">
        <f t="shared" si="139"/>
        <v/>
      </c>
      <c r="AE725" s="309" t="s">
        <v>56</v>
      </c>
      <c r="AF725" s="314" t="str">
        <f t="shared" si="140"/>
        <v/>
      </c>
      <c r="AG725" s="315" t="str">
        <f t="shared" si="143"/>
        <v/>
      </c>
      <c r="AH725" s="316" t="s">
        <v>68</v>
      </c>
      <c r="AI725" s="317" t="str">
        <f t="shared" si="141"/>
        <v/>
      </c>
    </row>
    <row r="726" spans="1:35" ht="17.25" customHeight="1" x14ac:dyDescent="0.3">
      <c r="A726" s="24"/>
      <c r="B726" s="302">
        <v>714</v>
      </c>
      <c r="C726" s="303"/>
      <c r="D726" s="303"/>
      <c r="E726" s="304"/>
      <c r="F726" s="304"/>
      <c r="G726" s="304"/>
      <c r="H726" s="304"/>
      <c r="I726" s="304"/>
      <c r="J726" s="304"/>
      <c r="K726" s="304"/>
      <c r="L726" s="304"/>
      <c r="M726" s="304"/>
      <c r="N726" s="304"/>
      <c r="O726" s="305" t="str">
        <f t="shared" si="142"/>
        <v/>
      </c>
      <c r="P726" s="306" t="str">
        <f t="shared" si="132"/>
        <v/>
      </c>
      <c r="Q726" s="307">
        <f t="shared" si="133"/>
        <v>100</v>
      </c>
      <c r="R726" s="308" t="str">
        <f t="shared" si="134"/>
        <v/>
      </c>
      <c r="S726" s="309">
        <v>100</v>
      </c>
      <c r="T726" s="310" t="str">
        <f t="shared" si="135"/>
        <v/>
      </c>
      <c r="U726" s="311">
        <v>0</v>
      </c>
      <c r="V726" s="312" t="str">
        <f t="shared" si="136"/>
        <v/>
      </c>
      <c r="W726" s="313" t="s">
        <v>125</v>
      </c>
      <c r="X726" s="314" t="str">
        <f t="shared" si="137"/>
        <v/>
      </c>
      <c r="Y726" s="313" t="s">
        <v>56</v>
      </c>
      <c r="Z726" s="314" t="str">
        <f>IF(SUM($E726:$N726)&gt;0,$X726*(VLOOKUP($Y726,'Lookup Tables'!$K$4:$L$7,2,FALSE)),"")</f>
        <v/>
      </c>
      <c r="AA726" s="309">
        <v>100</v>
      </c>
      <c r="AB726" s="314" t="str">
        <f t="shared" si="138"/>
        <v/>
      </c>
      <c r="AC726" s="309" t="s">
        <v>62</v>
      </c>
      <c r="AD726" s="314" t="str">
        <f t="shared" si="139"/>
        <v/>
      </c>
      <c r="AE726" s="309" t="s">
        <v>56</v>
      </c>
      <c r="AF726" s="314" t="str">
        <f t="shared" si="140"/>
        <v/>
      </c>
      <c r="AG726" s="315" t="str">
        <f t="shared" si="143"/>
        <v/>
      </c>
      <c r="AH726" s="316" t="s">
        <v>68</v>
      </c>
      <c r="AI726" s="317" t="str">
        <f t="shared" si="141"/>
        <v/>
      </c>
    </row>
    <row r="727" spans="1:35" ht="17.25" customHeight="1" x14ac:dyDescent="0.3">
      <c r="A727" s="24"/>
      <c r="B727" s="302">
        <v>715</v>
      </c>
      <c r="C727" s="303"/>
      <c r="D727" s="303"/>
      <c r="E727" s="304"/>
      <c r="F727" s="304"/>
      <c r="G727" s="304"/>
      <c r="H727" s="304"/>
      <c r="I727" s="304"/>
      <c r="J727" s="304"/>
      <c r="K727" s="304"/>
      <c r="L727" s="304"/>
      <c r="M727" s="304"/>
      <c r="N727" s="304"/>
      <c r="O727" s="305" t="str">
        <f t="shared" si="142"/>
        <v/>
      </c>
      <c r="P727" s="306" t="str">
        <f t="shared" si="132"/>
        <v/>
      </c>
      <c r="Q727" s="307">
        <f t="shared" si="133"/>
        <v>100</v>
      </c>
      <c r="R727" s="308" t="str">
        <f t="shared" si="134"/>
        <v/>
      </c>
      <c r="S727" s="309">
        <v>100</v>
      </c>
      <c r="T727" s="310" t="str">
        <f t="shared" si="135"/>
        <v/>
      </c>
      <c r="U727" s="311">
        <v>0</v>
      </c>
      <c r="V727" s="312" t="str">
        <f t="shared" si="136"/>
        <v/>
      </c>
      <c r="W727" s="313" t="s">
        <v>125</v>
      </c>
      <c r="X727" s="314" t="str">
        <f t="shared" si="137"/>
        <v/>
      </c>
      <c r="Y727" s="313" t="s">
        <v>56</v>
      </c>
      <c r="Z727" s="314" t="str">
        <f>IF(SUM($E727:$N727)&gt;0,$X727*(VLOOKUP($Y727,'Lookup Tables'!$K$4:$L$7,2,FALSE)),"")</f>
        <v/>
      </c>
      <c r="AA727" s="309">
        <v>100</v>
      </c>
      <c r="AB727" s="314" t="str">
        <f t="shared" si="138"/>
        <v/>
      </c>
      <c r="AC727" s="309" t="s">
        <v>62</v>
      </c>
      <c r="AD727" s="314" t="str">
        <f t="shared" si="139"/>
        <v/>
      </c>
      <c r="AE727" s="309" t="s">
        <v>56</v>
      </c>
      <c r="AF727" s="314" t="str">
        <f t="shared" si="140"/>
        <v/>
      </c>
      <c r="AG727" s="315" t="str">
        <f t="shared" si="143"/>
        <v/>
      </c>
      <c r="AH727" s="316" t="s">
        <v>68</v>
      </c>
      <c r="AI727" s="317" t="str">
        <f t="shared" si="141"/>
        <v/>
      </c>
    </row>
    <row r="728" spans="1:35" ht="17.25" customHeight="1" x14ac:dyDescent="0.3">
      <c r="A728" s="24"/>
      <c r="B728" s="302">
        <v>716</v>
      </c>
      <c r="C728" s="303"/>
      <c r="D728" s="303"/>
      <c r="E728" s="304"/>
      <c r="F728" s="304"/>
      <c r="G728" s="304"/>
      <c r="H728" s="304"/>
      <c r="I728" s="304"/>
      <c r="J728" s="304"/>
      <c r="K728" s="304"/>
      <c r="L728" s="304"/>
      <c r="M728" s="304"/>
      <c r="N728" s="304"/>
      <c r="O728" s="305" t="str">
        <f t="shared" si="142"/>
        <v/>
      </c>
      <c r="P728" s="306" t="str">
        <f t="shared" si="132"/>
        <v/>
      </c>
      <c r="Q728" s="307">
        <f t="shared" si="133"/>
        <v>100</v>
      </c>
      <c r="R728" s="308" t="str">
        <f t="shared" si="134"/>
        <v/>
      </c>
      <c r="S728" s="309">
        <v>100</v>
      </c>
      <c r="T728" s="310" t="str">
        <f t="shared" si="135"/>
        <v/>
      </c>
      <c r="U728" s="311">
        <v>0</v>
      </c>
      <c r="V728" s="312" t="str">
        <f t="shared" si="136"/>
        <v/>
      </c>
      <c r="W728" s="313" t="s">
        <v>125</v>
      </c>
      <c r="X728" s="314" t="str">
        <f t="shared" si="137"/>
        <v/>
      </c>
      <c r="Y728" s="313" t="s">
        <v>56</v>
      </c>
      <c r="Z728" s="314" t="str">
        <f>IF(SUM($E728:$N728)&gt;0,$X728*(VLOOKUP($Y728,'Lookup Tables'!$K$4:$L$7,2,FALSE)),"")</f>
        <v/>
      </c>
      <c r="AA728" s="309">
        <v>100</v>
      </c>
      <c r="AB728" s="314" t="str">
        <f t="shared" si="138"/>
        <v/>
      </c>
      <c r="AC728" s="309" t="s">
        <v>62</v>
      </c>
      <c r="AD728" s="314" t="str">
        <f t="shared" si="139"/>
        <v/>
      </c>
      <c r="AE728" s="309" t="s">
        <v>56</v>
      </c>
      <c r="AF728" s="314" t="str">
        <f t="shared" si="140"/>
        <v/>
      </c>
      <c r="AG728" s="315" t="str">
        <f t="shared" si="143"/>
        <v/>
      </c>
      <c r="AH728" s="316" t="s">
        <v>68</v>
      </c>
      <c r="AI728" s="317" t="str">
        <f t="shared" si="141"/>
        <v/>
      </c>
    </row>
    <row r="729" spans="1:35" ht="17.25" customHeight="1" x14ac:dyDescent="0.3">
      <c r="A729" s="24"/>
      <c r="B729" s="302">
        <v>717</v>
      </c>
      <c r="C729" s="303"/>
      <c r="D729" s="303"/>
      <c r="E729" s="304"/>
      <c r="F729" s="304"/>
      <c r="G729" s="304"/>
      <c r="H729" s="304"/>
      <c r="I729" s="304"/>
      <c r="J729" s="304"/>
      <c r="K729" s="304"/>
      <c r="L729" s="304"/>
      <c r="M729" s="304"/>
      <c r="N729" s="304"/>
      <c r="O729" s="305" t="str">
        <f t="shared" si="142"/>
        <v/>
      </c>
      <c r="P729" s="306" t="str">
        <f t="shared" si="132"/>
        <v/>
      </c>
      <c r="Q729" s="307">
        <f t="shared" si="133"/>
        <v>100</v>
      </c>
      <c r="R729" s="308" t="str">
        <f t="shared" si="134"/>
        <v/>
      </c>
      <c r="S729" s="309">
        <v>100</v>
      </c>
      <c r="T729" s="310" t="str">
        <f t="shared" si="135"/>
        <v/>
      </c>
      <c r="U729" s="311">
        <v>0</v>
      </c>
      <c r="V729" s="312" t="str">
        <f t="shared" si="136"/>
        <v/>
      </c>
      <c r="W729" s="313" t="s">
        <v>125</v>
      </c>
      <c r="X729" s="314" t="str">
        <f t="shared" si="137"/>
        <v/>
      </c>
      <c r="Y729" s="313" t="s">
        <v>56</v>
      </c>
      <c r="Z729" s="314" t="str">
        <f>IF(SUM($E729:$N729)&gt;0,$X729*(VLOOKUP($Y729,'Lookup Tables'!$K$4:$L$7,2,FALSE)),"")</f>
        <v/>
      </c>
      <c r="AA729" s="309">
        <v>100</v>
      </c>
      <c r="AB729" s="314" t="str">
        <f t="shared" si="138"/>
        <v/>
      </c>
      <c r="AC729" s="309" t="s">
        <v>62</v>
      </c>
      <c r="AD729" s="314" t="str">
        <f t="shared" si="139"/>
        <v/>
      </c>
      <c r="AE729" s="309" t="s">
        <v>56</v>
      </c>
      <c r="AF729" s="314" t="str">
        <f t="shared" si="140"/>
        <v/>
      </c>
      <c r="AG729" s="315" t="str">
        <f t="shared" si="143"/>
        <v/>
      </c>
      <c r="AH729" s="316" t="s">
        <v>68</v>
      </c>
      <c r="AI729" s="317" t="str">
        <f t="shared" si="141"/>
        <v/>
      </c>
    </row>
    <row r="730" spans="1:35" ht="17.25" customHeight="1" x14ac:dyDescent="0.3">
      <c r="A730" s="24"/>
      <c r="B730" s="302">
        <v>718</v>
      </c>
      <c r="C730" s="303"/>
      <c r="D730" s="303"/>
      <c r="E730" s="304"/>
      <c r="F730" s="304"/>
      <c r="G730" s="304"/>
      <c r="H730" s="304"/>
      <c r="I730" s="304"/>
      <c r="J730" s="304"/>
      <c r="K730" s="304"/>
      <c r="L730" s="304"/>
      <c r="M730" s="304"/>
      <c r="N730" s="304"/>
      <c r="O730" s="305" t="str">
        <f t="shared" si="142"/>
        <v/>
      </c>
      <c r="P730" s="306" t="str">
        <f t="shared" si="132"/>
        <v/>
      </c>
      <c r="Q730" s="307">
        <f t="shared" si="133"/>
        <v>100</v>
      </c>
      <c r="R730" s="308" t="str">
        <f t="shared" si="134"/>
        <v/>
      </c>
      <c r="S730" s="309">
        <v>100</v>
      </c>
      <c r="T730" s="310" t="str">
        <f t="shared" si="135"/>
        <v/>
      </c>
      <c r="U730" s="311">
        <v>0</v>
      </c>
      <c r="V730" s="312" t="str">
        <f t="shared" si="136"/>
        <v/>
      </c>
      <c r="W730" s="313" t="s">
        <v>125</v>
      </c>
      <c r="X730" s="314" t="str">
        <f t="shared" si="137"/>
        <v/>
      </c>
      <c r="Y730" s="313" t="s">
        <v>56</v>
      </c>
      <c r="Z730" s="314" t="str">
        <f>IF(SUM($E730:$N730)&gt;0,$X730*(VLOOKUP($Y730,'Lookup Tables'!$K$4:$L$7,2,FALSE)),"")</f>
        <v/>
      </c>
      <c r="AA730" s="309">
        <v>100</v>
      </c>
      <c r="AB730" s="314" t="str">
        <f t="shared" si="138"/>
        <v/>
      </c>
      <c r="AC730" s="309" t="s">
        <v>62</v>
      </c>
      <c r="AD730" s="314" t="str">
        <f t="shared" si="139"/>
        <v/>
      </c>
      <c r="AE730" s="309" t="s">
        <v>56</v>
      </c>
      <c r="AF730" s="314" t="str">
        <f t="shared" si="140"/>
        <v/>
      </c>
      <c r="AG730" s="315" t="str">
        <f t="shared" si="143"/>
        <v/>
      </c>
      <c r="AH730" s="316" t="s">
        <v>68</v>
      </c>
      <c r="AI730" s="317" t="str">
        <f t="shared" si="141"/>
        <v/>
      </c>
    </row>
    <row r="731" spans="1:35" ht="17.25" customHeight="1" x14ac:dyDescent="0.3">
      <c r="A731" s="24"/>
      <c r="B731" s="302">
        <v>719</v>
      </c>
      <c r="C731" s="303"/>
      <c r="D731" s="303"/>
      <c r="E731" s="304"/>
      <c r="F731" s="304"/>
      <c r="G731" s="304"/>
      <c r="H731" s="304"/>
      <c r="I731" s="304"/>
      <c r="J731" s="304"/>
      <c r="K731" s="304"/>
      <c r="L731" s="304"/>
      <c r="M731" s="304"/>
      <c r="N731" s="304"/>
      <c r="O731" s="305" t="str">
        <f t="shared" si="142"/>
        <v/>
      </c>
      <c r="P731" s="306" t="str">
        <f t="shared" si="132"/>
        <v/>
      </c>
      <c r="Q731" s="307">
        <f t="shared" si="133"/>
        <v>100</v>
      </c>
      <c r="R731" s="308" t="str">
        <f t="shared" si="134"/>
        <v/>
      </c>
      <c r="S731" s="309">
        <v>100</v>
      </c>
      <c r="T731" s="310" t="str">
        <f t="shared" si="135"/>
        <v/>
      </c>
      <c r="U731" s="311">
        <v>0</v>
      </c>
      <c r="V731" s="312" t="str">
        <f t="shared" si="136"/>
        <v/>
      </c>
      <c r="W731" s="313" t="s">
        <v>125</v>
      </c>
      <c r="X731" s="314" t="str">
        <f t="shared" si="137"/>
        <v/>
      </c>
      <c r="Y731" s="313" t="s">
        <v>56</v>
      </c>
      <c r="Z731" s="314" t="str">
        <f>IF(SUM($E731:$N731)&gt;0,$X731*(VLOOKUP($Y731,'Lookup Tables'!$K$4:$L$7,2,FALSE)),"")</f>
        <v/>
      </c>
      <c r="AA731" s="309">
        <v>100</v>
      </c>
      <c r="AB731" s="314" t="str">
        <f t="shared" si="138"/>
        <v/>
      </c>
      <c r="AC731" s="309" t="s">
        <v>62</v>
      </c>
      <c r="AD731" s="314" t="str">
        <f t="shared" si="139"/>
        <v/>
      </c>
      <c r="AE731" s="309" t="s">
        <v>56</v>
      </c>
      <c r="AF731" s="314" t="str">
        <f t="shared" si="140"/>
        <v/>
      </c>
      <c r="AG731" s="315" t="str">
        <f t="shared" si="143"/>
        <v/>
      </c>
      <c r="AH731" s="316" t="s">
        <v>68</v>
      </c>
      <c r="AI731" s="317" t="str">
        <f t="shared" si="141"/>
        <v/>
      </c>
    </row>
    <row r="732" spans="1:35" ht="17.25" customHeight="1" x14ac:dyDescent="0.3">
      <c r="A732" s="24"/>
      <c r="B732" s="302">
        <v>720</v>
      </c>
      <c r="C732" s="303"/>
      <c r="D732" s="303"/>
      <c r="E732" s="304"/>
      <c r="F732" s="304"/>
      <c r="G732" s="304"/>
      <c r="H732" s="304"/>
      <c r="I732" s="304"/>
      <c r="J732" s="304"/>
      <c r="K732" s="304"/>
      <c r="L732" s="304"/>
      <c r="M732" s="304"/>
      <c r="N732" s="304"/>
      <c r="O732" s="305" t="str">
        <f t="shared" si="142"/>
        <v/>
      </c>
      <c r="P732" s="306" t="str">
        <f t="shared" si="132"/>
        <v/>
      </c>
      <c r="Q732" s="307">
        <f t="shared" si="133"/>
        <v>100</v>
      </c>
      <c r="R732" s="308" t="str">
        <f t="shared" si="134"/>
        <v/>
      </c>
      <c r="S732" s="309">
        <v>100</v>
      </c>
      <c r="T732" s="310" t="str">
        <f t="shared" si="135"/>
        <v/>
      </c>
      <c r="U732" s="311">
        <v>0</v>
      </c>
      <c r="V732" s="312" t="str">
        <f t="shared" si="136"/>
        <v/>
      </c>
      <c r="W732" s="313" t="s">
        <v>125</v>
      </c>
      <c r="X732" s="314" t="str">
        <f t="shared" si="137"/>
        <v/>
      </c>
      <c r="Y732" s="313" t="s">
        <v>56</v>
      </c>
      <c r="Z732" s="314" t="str">
        <f>IF(SUM($E732:$N732)&gt;0,$X732*(VLOOKUP($Y732,'Lookup Tables'!$K$4:$L$7,2,FALSE)),"")</f>
        <v/>
      </c>
      <c r="AA732" s="309">
        <v>100</v>
      </c>
      <c r="AB732" s="314" t="str">
        <f t="shared" si="138"/>
        <v/>
      </c>
      <c r="AC732" s="309" t="s">
        <v>62</v>
      </c>
      <c r="AD732" s="314" t="str">
        <f t="shared" si="139"/>
        <v/>
      </c>
      <c r="AE732" s="309" t="s">
        <v>56</v>
      </c>
      <c r="AF732" s="314" t="str">
        <f t="shared" si="140"/>
        <v/>
      </c>
      <c r="AG732" s="315" t="str">
        <f t="shared" si="143"/>
        <v/>
      </c>
      <c r="AH732" s="316" t="s">
        <v>68</v>
      </c>
      <c r="AI732" s="317" t="str">
        <f t="shared" si="141"/>
        <v/>
      </c>
    </row>
    <row r="733" spans="1:35" ht="17.25" customHeight="1" x14ac:dyDescent="0.3">
      <c r="A733" s="24"/>
      <c r="B733" s="302">
        <v>721</v>
      </c>
      <c r="C733" s="303"/>
      <c r="D733" s="303"/>
      <c r="E733" s="304"/>
      <c r="F733" s="304"/>
      <c r="G733" s="304"/>
      <c r="H733" s="304"/>
      <c r="I733" s="304"/>
      <c r="J733" s="304"/>
      <c r="K733" s="304"/>
      <c r="L733" s="304"/>
      <c r="M733" s="304"/>
      <c r="N733" s="304"/>
      <c r="O733" s="305" t="str">
        <f t="shared" si="142"/>
        <v/>
      </c>
      <c r="P733" s="306" t="str">
        <f t="shared" si="132"/>
        <v/>
      </c>
      <c r="Q733" s="307">
        <f t="shared" si="133"/>
        <v>100</v>
      </c>
      <c r="R733" s="308" t="str">
        <f t="shared" si="134"/>
        <v/>
      </c>
      <c r="S733" s="309">
        <v>100</v>
      </c>
      <c r="T733" s="310" t="str">
        <f t="shared" si="135"/>
        <v/>
      </c>
      <c r="U733" s="311">
        <v>0</v>
      </c>
      <c r="V733" s="312" t="str">
        <f t="shared" si="136"/>
        <v/>
      </c>
      <c r="W733" s="313" t="s">
        <v>125</v>
      </c>
      <c r="X733" s="314" t="str">
        <f t="shared" si="137"/>
        <v/>
      </c>
      <c r="Y733" s="313" t="s">
        <v>56</v>
      </c>
      <c r="Z733" s="314" t="str">
        <f>IF(SUM($E733:$N733)&gt;0,$X733*(VLOOKUP($Y733,'Lookup Tables'!$K$4:$L$7,2,FALSE)),"")</f>
        <v/>
      </c>
      <c r="AA733" s="309">
        <v>100</v>
      </c>
      <c r="AB733" s="314" t="str">
        <f t="shared" si="138"/>
        <v/>
      </c>
      <c r="AC733" s="309" t="s">
        <v>62</v>
      </c>
      <c r="AD733" s="314" t="str">
        <f t="shared" si="139"/>
        <v/>
      </c>
      <c r="AE733" s="309" t="s">
        <v>56</v>
      </c>
      <c r="AF733" s="314" t="str">
        <f t="shared" si="140"/>
        <v/>
      </c>
      <c r="AG733" s="315" t="str">
        <f t="shared" si="143"/>
        <v/>
      </c>
      <c r="AH733" s="316" t="s">
        <v>68</v>
      </c>
      <c r="AI733" s="317" t="str">
        <f t="shared" si="141"/>
        <v/>
      </c>
    </row>
    <row r="734" spans="1:35" ht="17.25" customHeight="1" x14ac:dyDescent="0.3">
      <c r="A734" s="24"/>
      <c r="B734" s="302">
        <v>722</v>
      </c>
      <c r="C734" s="303"/>
      <c r="D734" s="303"/>
      <c r="E734" s="304"/>
      <c r="F734" s="304"/>
      <c r="G734" s="304"/>
      <c r="H734" s="304"/>
      <c r="I734" s="304"/>
      <c r="J734" s="304"/>
      <c r="K734" s="304"/>
      <c r="L734" s="304"/>
      <c r="M734" s="304"/>
      <c r="N734" s="304"/>
      <c r="O734" s="305" t="str">
        <f t="shared" si="142"/>
        <v/>
      </c>
      <c r="P734" s="306" t="str">
        <f t="shared" si="132"/>
        <v/>
      </c>
      <c r="Q734" s="307">
        <f t="shared" si="133"/>
        <v>100</v>
      </c>
      <c r="R734" s="308" t="str">
        <f t="shared" si="134"/>
        <v/>
      </c>
      <c r="S734" s="309">
        <v>100</v>
      </c>
      <c r="T734" s="310" t="str">
        <f t="shared" si="135"/>
        <v/>
      </c>
      <c r="U734" s="311">
        <v>0</v>
      </c>
      <c r="V734" s="312" t="str">
        <f t="shared" si="136"/>
        <v/>
      </c>
      <c r="W734" s="313" t="s">
        <v>125</v>
      </c>
      <c r="X734" s="314" t="str">
        <f t="shared" si="137"/>
        <v/>
      </c>
      <c r="Y734" s="313" t="s">
        <v>56</v>
      </c>
      <c r="Z734" s="314" t="str">
        <f>IF(SUM($E734:$N734)&gt;0,$X734*(VLOOKUP($Y734,'Lookup Tables'!$K$4:$L$7,2,FALSE)),"")</f>
        <v/>
      </c>
      <c r="AA734" s="309">
        <v>100</v>
      </c>
      <c r="AB734" s="314" t="str">
        <f t="shared" si="138"/>
        <v/>
      </c>
      <c r="AC734" s="309" t="s">
        <v>62</v>
      </c>
      <c r="AD734" s="314" t="str">
        <f t="shared" si="139"/>
        <v/>
      </c>
      <c r="AE734" s="309" t="s">
        <v>56</v>
      </c>
      <c r="AF734" s="314" t="str">
        <f t="shared" si="140"/>
        <v/>
      </c>
      <c r="AG734" s="315" t="str">
        <f t="shared" si="143"/>
        <v/>
      </c>
      <c r="AH734" s="316" t="s">
        <v>68</v>
      </c>
      <c r="AI734" s="317" t="str">
        <f t="shared" si="141"/>
        <v/>
      </c>
    </row>
    <row r="735" spans="1:35" ht="17.25" customHeight="1" x14ac:dyDescent="0.3">
      <c r="A735" s="24"/>
      <c r="B735" s="302">
        <v>723</v>
      </c>
      <c r="C735" s="303"/>
      <c r="D735" s="303"/>
      <c r="E735" s="304"/>
      <c r="F735" s="304"/>
      <c r="G735" s="304"/>
      <c r="H735" s="304"/>
      <c r="I735" s="304"/>
      <c r="J735" s="304"/>
      <c r="K735" s="304"/>
      <c r="L735" s="304"/>
      <c r="M735" s="304"/>
      <c r="N735" s="304"/>
      <c r="O735" s="305" t="str">
        <f t="shared" si="142"/>
        <v/>
      </c>
      <c r="P735" s="306" t="str">
        <f t="shared" si="132"/>
        <v/>
      </c>
      <c r="Q735" s="307">
        <f t="shared" si="133"/>
        <v>100</v>
      </c>
      <c r="R735" s="308" t="str">
        <f t="shared" si="134"/>
        <v/>
      </c>
      <c r="S735" s="309">
        <v>100</v>
      </c>
      <c r="T735" s="310" t="str">
        <f t="shared" si="135"/>
        <v/>
      </c>
      <c r="U735" s="311">
        <v>0</v>
      </c>
      <c r="V735" s="312" t="str">
        <f t="shared" si="136"/>
        <v/>
      </c>
      <c r="W735" s="313" t="s">
        <v>125</v>
      </c>
      <c r="X735" s="314" t="str">
        <f t="shared" si="137"/>
        <v/>
      </c>
      <c r="Y735" s="313" t="s">
        <v>56</v>
      </c>
      <c r="Z735" s="314" t="str">
        <f>IF(SUM($E735:$N735)&gt;0,$X735*(VLOOKUP($Y735,'Lookup Tables'!$K$4:$L$7,2,FALSE)),"")</f>
        <v/>
      </c>
      <c r="AA735" s="309">
        <v>100</v>
      </c>
      <c r="AB735" s="314" t="str">
        <f t="shared" si="138"/>
        <v/>
      </c>
      <c r="AC735" s="309" t="s">
        <v>62</v>
      </c>
      <c r="AD735" s="314" t="str">
        <f t="shared" si="139"/>
        <v/>
      </c>
      <c r="AE735" s="309" t="s">
        <v>56</v>
      </c>
      <c r="AF735" s="314" t="str">
        <f t="shared" si="140"/>
        <v/>
      </c>
      <c r="AG735" s="315" t="str">
        <f t="shared" si="143"/>
        <v/>
      </c>
      <c r="AH735" s="316" t="s">
        <v>68</v>
      </c>
      <c r="AI735" s="317" t="str">
        <f t="shared" si="141"/>
        <v/>
      </c>
    </row>
    <row r="736" spans="1:35" ht="17.25" customHeight="1" x14ac:dyDescent="0.3">
      <c r="A736" s="24"/>
      <c r="B736" s="302">
        <v>724</v>
      </c>
      <c r="C736" s="303"/>
      <c r="D736" s="303"/>
      <c r="E736" s="304"/>
      <c r="F736" s="304"/>
      <c r="G736" s="304"/>
      <c r="H736" s="304"/>
      <c r="I736" s="304"/>
      <c r="J736" s="304"/>
      <c r="K736" s="304"/>
      <c r="L736" s="304"/>
      <c r="M736" s="304"/>
      <c r="N736" s="304"/>
      <c r="O736" s="305" t="str">
        <f t="shared" si="142"/>
        <v/>
      </c>
      <c r="P736" s="306" t="str">
        <f t="shared" si="132"/>
        <v/>
      </c>
      <c r="Q736" s="307">
        <f t="shared" si="133"/>
        <v>100</v>
      </c>
      <c r="R736" s="308" t="str">
        <f t="shared" si="134"/>
        <v/>
      </c>
      <c r="S736" s="309">
        <v>100</v>
      </c>
      <c r="T736" s="310" t="str">
        <f t="shared" si="135"/>
        <v/>
      </c>
      <c r="U736" s="311">
        <v>0</v>
      </c>
      <c r="V736" s="312" t="str">
        <f t="shared" si="136"/>
        <v/>
      </c>
      <c r="W736" s="313" t="s">
        <v>125</v>
      </c>
      <c r="X736" s="314" t="str">
        <f t="shared" si="137"/>
        <v/>
      </c>
      <c r="Y736" s="313" t="s">
        <v>56</v>
      </c>
      <c r="Z736" s="314" t="str">
        <f>IF(SUM($E736:$N736)&gt;0,$X736*(VLOOKUP($Y736,'Lookup Tables'!$K$4:$L$7,2,FALSE)),"")</f>
        <v/>
      </c>
      <c r="AA736" s="309">
        <v>100</v>
      </c>
      <c r="AB736" s="314" t="str">
        <f t="shared" si="138"/>
        <v/>
      </c>
      <c r="AC736" s="309" t="s">
        <v>62</v>
      </c>
      <c r="AD736" s="314" t="str">
        <f t="shared" si="139"/>
        <v/>
      </c>
      <c r="AE736" s="309" t="s">
        <v>56</v>
      </c>
      <c r="AF736" s="314" t="str">
        <f t="shared" si="140"/>
        <v/>
      </c>
      <c r="AG736" s="315" t="str">
        <f t="shared" si="143"/>
        <v/>
      </c>
      <c r="AH736" s="316" t="s">
        <v>68</v>
      </c>
      <c r="AI736" s="317" t="str">
        <f t="shared" si="141"/>
        <v/>
      </c>
    </row>
    <row r="737" spans="1:35" ht="17.25" customHeight="1" x14ac:dyDescent="0.3">
      <c r="A737" s="24"/>
      <c r="B737" s="302">
        <v>725</v>
      </c>
      <c r="C737" s="303"/>
      <c r="D737" s="303"/>
      <c r="E737" s="304"/>
      <c r="F737" s="304"/>
      <c r="G737" s="304"/>
      <c r="H737" s="304"/>
      <c r="I737" s="304"/>
      <c r="J737" s="304"/>
      <c r="K737" s="304"/>
      <c r="L737" s="304"/>
      <c r="M737" s="304"/>
      <c r="N737" s="304"/>
      <c r="O737" s="305" t="str">
        <f t="shared" si="142"/>
        <v/>
      </c>
      <c r="P737" s="306" t="str">
        <f t="shared" si="132"/>
        <v/>
      </c>
      <c r="Q737" s="307">
        <f t="shared" si="133"/>
        <v>100</v>
      </c>
      <c r="R737" s="308" t="str">
        <f t="shared" si="134"/>
        <v/>
      </c>
      <c r="S737" s="309">
        <v>100</v>
      </c>
      <c r="T737" s="310" t="str">
        <f t="shared" si="135"/>
        <v/>
      </c>
      <c r="U737" s="311">
        <v>0</v>
      </c>
      <c r="V737" s="312" t="str">
        <f t="shared" si="136"/>
        <v/>
      </c>
      <c r="W737" s="313" t="s">
        <v>125</v>
      </c>
      <c r="X737" s="314" t="str">
        <f t="shared" si="137"/>
        <v/>
      </c>
      <c r="Y737" s="313" t="s">
        <v>56</v>
      </c>
      <c r="Z737" s="314" t="str">
        <f>IF(SUM($E737:$N737)&gt;0,$X737*(VLOOKUP($Y737,'Lookup Tables'!$K$4:$L$7,2,FALSE)),"")</f>
        <v/>
      </c>
      <c r="AA737" s="309">
        <v>100</v>
      </c>
      <c r="AB737" s="314" t="str">
        <f t="shared" si="138"/>
        <v/>
      </c>
      <c r="AC737" s="309" t="s">
        <v>62</v>
      </c>
      <c r="AD737" s="314" t="str">
        <f t="shared" si="139"/>
        <v/>
      </c>
      <c r="AE737" s="309" t="s">
        <v>56</v>
      </c>
      <c r="AF737" s="314" t="str">
        <f t="shared" si="140"/>
        <v/>
      </c>
      <c r="AG737" s="315" t="str">
        <f t="shared" si="143"/>
        <v/>
      </c>
      <c r="AH737" s="316" t="s">
        <v>68</v>
      </c>
      <c r="AI737" s="317" t="str">
        <f t="shared" si="141"/>
        <v/>
      </c>
    </row>
    <row r="738" spans="1:35" ht="17.25" customHeight="1" x14ac:dyDescent="0.3">
      <c r="A738" s="24"/>
      <c r="B738" s="302">
        <v>726</v>
      </c>
      <c r="C738" s="303"/>
      <c r="D738" s="303"/>
      <c r="E738" s="304"/>
      <c r="F738" s="304"/>
      <c r="G738" s="304"/>
      <c r="H738" s="304"/>
      <c r="I738" s="304"/>
      <c r="J738" s="304"/>
      <c r="K738" s="304"/>
      <c r="L738" s="304"/>
      <c r="M738" s="304"/>
      <c r="N738" s="304"/>
      <c r="O738" s="305" t="str">
        <f t="shared" si="142"/>
        <v/>
      </c>
      <c r="P738" s="306" t="str">
        <f t="shared" si="132"/>
        <v/>
      </c>
      <c r="Q738" s="307">
        <f t="shared" si="133"/>
        <v>100</v>
      </c>
      <c r="R738" s="308" t="str">
        <f t="shared" si="134"/>
        <v/>
      </c>
      <c r="S738" s="309">
        <v>100</v>
      </c>
      <c r="T738" s="310" t="str">
        <f t="shared" si="135"/>
        <v/>
      </c>
      <c r="U738" s="311">
        <v>0</v>
      </c>
      <c r="V738" s="312" t="str">
        <f t="shared" si="136"/>
        <v/>
      </c>
      <c r="W738" s="313" t="s">
        <v>125</v>
      </c>
      <c r="X738" s="314" t="str">
        <f t="shared" si="137"/>
        <v/>
      </c>
      <c r="Y738" s="313" t="s">
        <v>56</v>
      </c>
      <c r="Z738" s="314" t="str">
        <f>IF(SUM($E738:$N738)&gt;0,$X738*(VLOOKUP($Y738,'Lookup Tables'!$K$4:$L$7,2,FALSE)),"")</f>
        <v/>
      </c>
      <c r="AA738" s="309">
        <v>100</v>
      </c>
      <c r="AB738" s="314" t="str">
        <f t="shared" si="138"/>
        <v/>
      </c>
      <c r="AC738" s="309" t="s">
        <v>62</v>
      </c>
      <c r="AD738" s="314" t="str">
        <f t="shared" si="139"/>
        <v/>
      </c>
      <c r="AE738" s="309" t="s">
        <v>56</v>
      </c>
      <c r="AF738" s="314" t="str">
        <f t="shared" si="140"/>
        <v/>
      </c>
      <c r="AG738" s="315" t="str">
        <f t="shared" si="143"/>
        <v/>
      </c>
      <c r="AH738" s="316" t="s">
        <v>68</v>
      </c>
      <c r="AI738" s="317" t="str">
        <f t="shared" si="141"/>
        <v/>
      </c>
    </row>
    <row r="739" spans="1:35" ht="17.25" customHeight="1" x14ac:dyDescent="0.3">
      <c r="A739" s="24"/>
      <c r="B739" s="302">
        <v>727</v>
      </c>
      <c r="C739" s="303"/>
      <c r="D739" s="303"/>
      <c r="E739" s="304"/>
      <c r="F739" s="304"/>
      <c r="G739" s="304"/>
      <c r="H739" s="304"/>
      <c r="I739" s="304"/>
      <c r="J739" s="304"/>
      <c r="K739" s="304"/>
      <c r="L739" s="304"/>
      <c r="M739" s="304"/>
      <c r="N739" s="304"/>
      <c r="O739" s="305" t="str">
        <f t="shared" si="142"/>
        <v/>
      </c>
      <c r="P739" s="306" t="str">
        <f t="shared" si="132"/>
        <v/>
      </c>
      <c r="Q739" s="307">
        <f t="shared" si="133"/>
        <v>100</v>
      </c>
      <c r="R739" s="308" t="str">
        <f t="shared" si="134"/>
        <v/>
      </c>
      <c r="S739" s="309">
        <v>100</v>
      </c>
      <c r="T739" s="310" t="str">
        <f t="shared" si="135"/>
        <v/>
      </c>
      <c r="U739" s="311">
        <v>0</v>
      </c>
      <c r="V739" s="312" t="str">
        <f t="shared" si="136"/>
        <v/>
      </c>
      <c r="W739" s="313" t="s">
        <v>125</v>
      </c>
      <c r="X739" s="314" t="str">
        <f t="shared" si="137"/>
        <v/>
      </c>
      <c r="Y739" s="313" t="s">
        <v>56</v>
      </c>
      <c r="Z739" s="314" t="str">
        <f>IF(SUM($E739:$N739)&gt;0,$X739*(VLOOKUP($Y739,'Lookup Tables'!$K$4:$L$7,2,FALSE)),"")</f>
        <v/>
      </c>
      <c r="AA739" s="309">
        <v>100</v>
      </c>
      <c r="AB739" s="314" t="str">
        <f t="shared" si="138"/>
        <v/>
      </c>
      <c r="AC739" s="309" t="s">
        <v>62</v>
      </c>
      <c r="AD739" s="314" t="str">
        <f t="shared" si="139"/>
        <v/>
      </c>
      <c r="AE739" s="309" t="s">
        <v>56</v>
      </c>
      <c r="AF739" s="314" t="str">
        <f t="shared" si="140"/>
        <v/>
      </c>
      <c r="AG739" s="315" t="str">
        <f t="shared" si="143"/>
        <v/>
      </c>
      <c r="AH739" s="316" t="s">
        <v>68</v>
      </c>
      <c r="AI739" s="317" t="str">
        <f t="shared" si="141"/>
        <v/>
      </c>
    </row>
    <row r="740" spans="1:35" ht="17.25" customHeight="1" x14ac:dyDescent="0.3">
      <c r="A740" s="24"/>
      <c r="B740" s="302">
        <v>728</v>
      </c>
      <c r="C740" s="303"/>
      <c r="D740" s="303"/>
      <c r="E740" s="304"/>
      <c r="F740" s="304"/>
      <c r="G740" s="304"/>
      <c r="H740" s="304"/>
      <c r="I740" s="304"/>
      <c r="J740" s="304"/>
      <c r="K740" s="304"/>
      <c r="L740" s="304"/>
      <c r="M740" s="304"/>
      <c r="N740" s="304"/>
      <c r="O740" s="305" t="str">
        <f t="shared" si="142"/>
        <v/>
      </c>
      <c r="P740" s="306" t="str">
        <f t="shared" si="132"/>
        <v/>
      </c>
      <c r="Q740" s="307">
        <f t="shared" si="133"/>
        <v>100</v>
      </c>
      <c r="R740" s="308" t="str">
        <f t="shared" si="134"/>
        <v/>
      </c>
      <c r="S740" s="309">
        <v>100</v>
      </c>
      <c r="T740" s="310" t="str">
        <f t="shared" si="135"/>
        <v/>
      </c>
      <c r="U740" s="311">
        <v>0</v>
      </c>
      <c r="V740" s="312" t="str">
        <f t="shared" si="136"/>
        <v/>
      </c>
      <c r="W740" s="313" t="s">
        <v>125</v>
      </c>
      <c r="X740" s="314" t="str">
        <f t="shared" si="137"/>
        <v/>
      </c>
      <c r="Y740" s="313" t="s">
        <v>56</v>
      </c>
      <c r="Z740" s="314" t="str">
        <f>IF(SUM($E740:$N740)&gt;0,$X740*(VLOOKUP($Y740,'Lookup Tables'!$K$4:$L$7,2,FALSE)),"")</f>
        <v/>
      </c>
      <c r="AA740" s="309">
        <v>100</v>
      </c>
      <c r="AB740" s="314" t="str">
        <f t="shared" si="138"/>
        <v/>
      </c>
      <c r="AC740" s="309" t="s">
        <v>62</v>
      </c>
      <c r="AD740" s="314" t="str">
        <f t="shared" si="139"/>
        <v/>
      </c>
      <c r="AE740" s="309" t="s">
        <v>56</v>
      </c>
      <c r="AF740" s="314" t="str">
        <f t="shared" si="140"/>
        <v/>
      </c>
      <c r="AG740" s="315" t="str">
        <f t="shared" si="143"/>
        <v/>
      </c>
      <c r="AH740" s="316" t="s">
        <v>68</v>
      </c>
      <c r="AI740" s="317" t="str">
        <f t="shared" si="141"/>
        <v/>
      </c>
    </row>
    <row r="741" spans="1:35" ht="17.25" customHeight="1" x14ac:dyDescent="0.3">
      <c r="A741" s="24"/>
      <c r="B741" s="302">
        <v>729</v>
      </c>
      <c r="C741" s="303"/>
      <c r="D741" s="303"/>
      <c r="E741" s="304"/>
      <c r="F741" s="304"/>
      <c r="G741" s="304"/>
      <c r="H741" s="304"/>
      <c r="I741" s="304"/>
      <c r="J741" s="304"/>
      <c r="K741" s="304"/>
      <c r="L741" s="304"/>
      <c r="M741" s="304"/>
      <c r="N741" s="304"/>
      <c r="O741" s="305" t="str">
        <f t="shared" si="142"/>
        <v/>
      </c>
      <c r="P741" s="306" t="str">
        <f t="shared" si="132"/>
        <v/>
      </c>
      <c r="Q741" s="307">
        <f t="shared" si="133"/>
        <v>100</v>
      </c>
      <c r="R741" s="308" t="str">
        <f t="shared" si="134"/>
        <v/>
      </c>
      <c r="S741" s="309">
        <v>100</v>
      </c>
      <c r="T741" s="310" t="str">
        <f t="shared" si="135"/>
        <v/>
      </c>
      <c r="U741" s="311">
        <v>0</v>
      </c>
      <c r="V741" s="312" t="str">
        <f t="shared" si="136"/>
        <v/>
      </c>
      <c r="W741" s="313" t="s">
        <v>125</v>
      </c>
      <c r="X741" s="314" t="str">
        <f t="shared" si="137"/>
        <v/>
      </c>
      <c r="Y741" s="313" t="s">
        <v>56</v>
      </c>
      <c r="Z741" s="314" t="str">
        <f>IF(SUM($E741:$N741)&gt;0,$X741*(VLOOKUP($Y741,'Lookup Tables'!$K$4:$L$7,2,FALSE)),"")</f>
        <v/>
      </c>
      <c r="AA741" s="309">
        <v>100</v>
      </c>
      <c r="AB741" s="314" t="str">
        <f t="shared" si="138"/>
        <v/>
      </c>
      <c r="AC741" s="309" t="s">
        <v>62</v>
      </c>
      <c r="AD741" s="314" t="str">
        <f t="shared" si="139"/>
        <v/>
      </c>
      <c r="AE741" s="309" t="s">
        <v>56</v>
      </c>
      <c r="AF741" s="314" t="str">
        <f t="shared" si="140"/>
        <v/>
      </c>
      <c r="AG741" s="315" t="str">
        <f t="shared" si="143"/>
        <v/>
      </c>
      <c r="AH741" s="316" t="s">
        <v>68</v>
      </c>
      <c r="AI741" s="317" t="str">
        <f t="shared" si="141"/>
        <v/>
      </c>
    </row>
    <row r="742" spans="1:35" ht="17.25" customHeight="1" x14ac:dyDescent="0.3">
      <c r="A742" s="24"/>
      <c r="B742" s="302">
        <v>730</v>
      </c>
      <c r="C742" s="303"/>
      <c r="D742" s="303"/>
      <c r="E742" s="304"/>
      <c r="F742" s="304"/>
      <c r="G742" s="304"/>
      <c r="H742" s="304"/>
      <c r="I742" s="304"/>
      <c r="J742" s="304"/>
      <c r="K742" s="304"/>
      <c r="L742" s="304"/>
      <c r="M742" s="304"/>
      <c r="N742" s="304"/>
      <c r="O742" s="305" t="str">
        <f t="shared" si="142"/>
        <v/>
      </c>
      <c r="P742" s="306" t="str">
        <f t="shared" si="132"/>
        <v/>
      </c>
      <c r="Q742" s="307">
        <f t="shared" si="133"/>
        <v>100</v>
      </c>
      <c r="R742" s="308" t="str">
        <f t="shared" si="134"/>
        <v/>
      </c>
      <c r="S742" s="309">
        <v>100</v>
      </c>
      <c r="T742" s="310" t="str">
        <f t="shared" si="135"/>
        <v/>
      </c>
      <c r="U742" s="311">
        <v>0</v>
      </c>
      <c r="V742" s="312" t="str">
        <f t="shared" si="136"/>
        <v/>
      </c>
      <c r="W742" s="313" t="s">
        <v>125</v>
      </c>
      <c r="X742" s="314" t="str">
        <f t="shared" si="137"/>
        <v/>
      </c>
      <c r="Y742" s="313" t="s">
        <v>56</v>
      </c>
      <c r="Z742" s="314" t="str">
        <f>IF(SUM($E742:$N742)&gt;0,$X742*(VLOOKUP($Y742,'Lookup Tables'!$K$4:$L$7,2,FALSE)),"")</f>
        <v/>
      </c>
      <c r="AA742" s="309">
        <v>100</v>
      </c>
      <c r="AB742" s="314" t="str">
        <f t="shared" si="138"/>
        <v/>
      </c>
      <c r="AC742" s="309" t="s">
        <v>62</v>
      </c>
      <c r="AD742" s="314" t="str">
        <f t="shared" si="139"/>
        <v/>
      </c>
      <c r="AE742" s="309" t="s">
        <v>56</v>
      </c>
      <c r="AF742" s="314" t="str">
        <f t="shared" si="140"/>
        <v/>
      </c>
      <c r="AG742" s="315" t="str">
        <f t="shared" si="143"/>
        <v/>
      </c>
      <c r="AH742" s="316" t="s">
        <v>68</v>
      </c>
      <c r="AI742" s="317" t="str">
        <f t="shared" si="141"/>
        <v/>
      </c>
    </row>
    <row r="743" spans="1:35" ht="17.25" customHeight="1" x14ac:dyDescent="0.3">
      <c r="A743" s="24"/>
      <c r="B743" s="302">
        <v>731</v>
      </c>
      <c r="C743" s="303"/>
      <c r="D743" s="303"/>
      <c r="E743" s="304"/>
      <c r="F743" s="304"/>
      <c r="G743" s="304"/>
      <c r="H743" s="304"/>
      <c r="I743" s="304"/>
      <c r="J743" s="304"/>
      <c r="K743" s="304"/>
      <c r="L743" s="304"/>
      <c r="M743" s="304"/>
      <c r="N743" s="304"/>
      <c r="O743" s="305" t="str">
        <f t="shared" si="142"/>
        <v/>
      </c>
      <c r="P743" s="306" t="str">
        <f t="shared" si="132"/>
        <v/>
      </c>
      <c r="Q743" s="307">
        <f t="shared" si="133"/>
        <v>100</v>
      </c>
      <c r="R743" s="308" t="str">
        <f t="shared" si="134"/>
        <v/>
      </c>
      <c r="S743" s="309">
        <v>100</v>
      </c>
      <c r="T743" s="310" t="str">
        <f t="shared" si="135"/>
        <v/>
      </c>
      <c r="U743" s="311">
        <v>0</v>
      </c>
      <c r="V743" s="312" t="str">
        <f t="shared" si="136"/>
        <v/>
      </c>
      <c r="W743" s="313" t="s">
        <v>125</v>
      </c>
      <c r="X743" s="314" t="str">
        <f t="shared" si="137"/>
        <v/>
      </c>
      <c r="Y743" s="313" t="s">
        <v>56</v>
      </c>
      <c r="Z743" s="314" t="str">
        <f>IF(SUM($E743:$N743)&gt;0,$X743*(VLOOKUP($Y743,'Lookup Tables'!$K$4:$L$7,2,FALSE)),"")</f>
        <v/>
      </c>
      <c r="AA743" s="309">
        <v>100</v>
      </c>
      <c r="AB743" s="314" t="str">
        <f t="shared" si="138"/>
        <v/>
      </c>
      <c r="AC743" s="309" t="s">
        <v>62</v>
      </c>
      <c r="AD743" s="314" t="str">
        <f t="shared" si="139"/>
        <v/>
      </c>
      <c r="AE743" s="309" t="s">
        <v>56</v>
      </c>
      <c r="AF743" s="314" t="str">
        <f t="shared" si="140"/>
        <v/>
      </c>
      <c r="AG743" s="315" t="str">
        <f t="shared" si="143"/>
        <v/>
      </c>
      <c r="AH743" s="316" t="s">
        <v>68</v>
      </c>
      <c r="AI743" s="317" t="str">
        <f t="shared" si="141"/>
        <v/>
      </c>
    </row>
    <row r="744" spans="1:35" ht="17.25" customHeight="1" x14ac:dyDescent="0.3">
      <c r="A744" s="24"/>
      <c r="B744" s="302">
        <v>732</v>
      </c>
      <c r="C744" s="303"/>
      <c r="D744" s="303"/>
      <c r="E744" s="304"/>
      <c r="F744" s="304"/>
      <c r="G744" s="304"/>
      <c r="H744" s="304"/>
      <c r="I744" s="304"/>
      <c r="J744" s="304"/>
      <c r="K744" s="304"/>
      <c r="L744" s="304"/>
      <c r="M744" s="304"/>
      <c r="N744" s="304"/>
      <c r="O744" s="305" t="str">
        <f t="shared" si="142"/>
        <v/>
      </c>
      <c r="P744" s="306" t="str">
        <f t="shared" si="132"/>
        <v/>
      </c>
      <c r="Q744" s="307">
        <f t="shared" si="133"/>
        <v>100</v>
      </c>
      <c r="R744" s="308" t="str">
        <f t="shared" si="134"/>
        <v/>
      </c>
      <c r="S744" s="309">
        <v>100</v>
      </c>
      <c r="T744" s="310" t="str">
        <f t="shared" si="135"/>
        <v/>
      </c>
      <c r="U744" s="311">
        <v>0</v>
      </c>
      <c r="V744" s="312" t="str">
        <f t="shared" si="136"/>
        <v/>
      </c>
      <c r="W744" s="313" t="s">
        <v>125</v>
      </c>
      <c r="X744" s="314" t="str">
        <f t="shared" si="137"/>
        <v/>
      </c>
      <c r="Y744" s="313" t="s">
        <v>56</v>
      </c>
      <c r="Z744" s="314" t="str">
        <f>IF(SUM($E744:$N744)&gt;0,$X744*(VLOOKUP($Y744,'Lookup Tables'!$K$4:$L$7,2,FALSE)),"")</f>
        <v/>
      </c>
      <c r="AA744" s="309">
        <v>100</v>
      </c>
      <c r="AB744" s="314" t="str">
        <f t="shared" si="138"/>
        <v/>
      </c>
      <c r="AC744" s="309" t="s">
        <v>62</v>
      </c>
      <c r="AD744" s="314" t="str">
        <f t="shared" si="139"/>
        <v/>
      </c>
      <c r="AE744" s="309" t="s">
        <v>56</v>
      </c>
      <c r="AF744" s="314" t="str">
        <f t="shared" si="140"/>
        <v/>
      </c>
      <c r="AG744" s="315" t="str">
        <f t="shared" si="143"/>
        <v/>
      </c>
      <c r="AH744" s="316" t="s">
        <v>68</v>
      </c>
      <c r="AI744" s="317" t="str">
        <f t="shared" si="141"/>
        <v/>
      </c>
    </row>
    <row r="745" spans="1:35" ht="17.25" customHeight="1" x14ac:dyDescent="0.3">
      <c r="A745" s="24"/>
      <c r="B745" s="302">
        <v>733</v>
      </c>
      <c r="C745" s="303"/>
      <c r="D745" s="303"/>
      <c r="E745" s="304"/>
      <c r="F745" s="304"/>
      <c r="G745" s="304"/>
      <c r="H745" s="304"/>
      <c r="I745" s="304"/>
      <c r="J745" s="304"/>
      <c r="K745" s="304"/>
      <c r="L745" s="304"/>
      <c r="M745" s="304"/>
      <c r="N745" s="304"/>
      <c r="O745" s="305" t="str">
        <f t="shared" si="142"/>
        <v/>
      </c>
      <c r="P745" s="306" t="str">
        <f t="shared" si="132"/>
        <v/>
      </c>
      <c r="Q745" s="307">
        <f t="shared" si="133"/>
        <v>100</v>
      </c>
      <c r="R745" s="308" t="str">
        <f t="shared" si="134"/>
        <v/>
      </c>
      <c r="S745" s="309">
        <v>100</v>
      </c>
      <c r="T745" s="310" t="str">
        <f t="shared" si="135"/>
        <v/>
      </c>
      <c r="U745" s="311">
        <v>0</v>
      </c>
      <c r="V745" s="312" t="str">
        <f t="shared" si="136"/>
        <v/>
      </c>
      <c r="W745" s="313" t="s">
        <v>125</v>
      </c>
      <c r="X745" s="314" t="str">
        <f t="shared" si="137"/>
        <v/>
      </c>
      <c r="Y745" s="313" t="s">
        <v>56</v>
      </c>
      <c r="Z745" s="314" t="str">
        <f>IF(SUM($E745:$N745)&gt;0,$X745*(VLOOKUP($Y745,'Lookup Tables'!$K$4:$L$7,2,FALSE)),"")</f>
        <v/>
      </c>
      <c r="AA745" s="309">
        <v>100</v>
      </c>
      <c r="AB745" s="314" t="str">
        <f t="shared" si="138"/>
        <v/>
      </c>
      <c r="AC745" s="309" t="s">
        <v>62</v>
      </c>
      <c r="AD745" s="314" t="str">
        <f t="shared" si="139"/>
        <v/>
      </c>
      <c r="AE745" s="309" t="s">
        <v>56</v>
      </c>
      <c r="AF745" s="314" t="str">
        <f t="shared" si="140"/>
        <v/>
      </c>
      <c r="AG745" s="315" t="str">
        <f t="shared" si="143"/>
        <v/>
      </c>
      <c r="AH745" s="316" t="s">
        <v>68</v>
      </c>
      <c r="AI745" s="317" t="str">
        <f t="shared" si="141"/>
        <v/>
      </c>
    </row>
    <row r="746" spans="1:35" ht="17.25" customHeight="1" x14ac:dyDescent="0.3">
      <c r="A746" s="24"/>
      <c r="B746" s="302">
        <v>734</v>
      </c>
      <c r="C746" s="303"/>
      <c r="D746" s="303"/>
      <c r="E746" s="304"/>
      <c r="F746" s="304"/>
      <c r="G746" s="304"/>
      <c r="H746" s="304"/>
      <c r="I746" s="304"/>
      <c r="J746" s="304"/>
      <c r="K746" s="304"/>
      <c r="L746" s="304"/>
      <c r="M746" s="304"/>
      <c r="N746" s="304"/>
      <c r="O746" s="305" t="str">
        <f t="shared" si="142"/>
        <v/>
      </c>
      <c r="P746" s="306" t="str">
        <f t="shared" si="132"/>
        <v/>
      </c>
      <c r="Q746" s="307">
        <f t="shared" si="133"/>
        <v>100</v>
      </c>
      <c r="R746" s="308" t="str">
        <f t="shared" si="134"/>
        <v/>
      </c>
      <c r="S746" s="309">
        <v>100</v>
      </c>
      <c r="T746" s="310" t="str">
        <f t="shared" si="135"/>
        <v/>
      </c>
      <c r="U746" s="311">
        <v>0</v>
      </c>
      <c r="V746" s="312" t="str">
        <f t="shared" si="136"/>
        <v/>
      </c>
      <c r="W746" s="313" t="s">
        <v>125</v>
      </c>
      <c r="X746" s="314" t="str">
        <f t="shared" si="137"/>
        <v/>
      </c>
      <c r="Y746" s="313" t="s">
        <v>56</v>
      </c>
      <c r="Z746" s="314" t="str">
        <f>IF(SUM($E746:$N746)&gt;0,$X746*(VLOOKUP($Y746,'Lookup Tables'!$K$4:$L$7,2,FALSE)),"")</f>
        <v/>
      </c>
      <c r="AA746" s="309">
        <v>100</v>
      </c>
      <c r="AB746" s="314" t="str">
        <f t="shared" si="138"/>
        <v/>
      </c>
      <c r="AC746" s="309" t="s">
        <v>62</v>
      </c>
      <c r="AD746" s="314" t="str">
        <f t="shared" si="139"/>
        <v/>
      </c>
      <c r="AE746" s="309" t="s">
        <v>56</v>
      </c>
      <c r="AF746" s="314" t="str">
        <f t="shared" si="140"/>
        <v/>
      </c>
      <c r="AG746" s="315" t="str">
        <f t="shared" si="143"/>
        <v/>
      </c>
      <c r="AH746" s="316" t="s">
        <v>68</v>
      </c>
      <c r="AI746" s="317" t="str">
        <f t="shared" si="141"/>
        <v/>
      </c>
    </row>
    <row r="747" spans="1:35" ht="17.25" customHeight="1" x14ac:dyDescent="0.3">
      <c r="A747" s="24"/>
      <c r="B747" s="302">
        <v>735</v>
      </c>
      <c r="C747" s="303"/>
      <c r="D747" s="303"/>
      <c r="E747" s="304"/>
      <c r="F747" s="304"/>
      <c r="G747" s="304"/>
      <c r="H747" s="304"/>
      <c r="I747" s="304"/>
      <c r="J747" s="304"/>
      <c r="K747" s="304"/>
      <c r="L747" s="304"/>
      <c r="M747" s="304"/>
      <c r="N747" s="304"/>
      <c r="O747" s="305" t="str">
        <f t="shared" si="142"/>
        <v/>
      </c>
      <c r="P747" s="306" t="str">
        <f t="shared" si="132"/>
        <v/>
      </c>
      <c r="Q747" s="307">
        <f t="shared" si="133"/>
        <v>100</v>
      </c>
      <c r="R747" s="308" t="str">
        <f t="shared" si="134"/>
        <v/>
      </c>
      <c r="S747" s="309">
        <v>100</v>
      </c>
      <c r="T747" s="310" t="str">
        <f t="shared" si="135"/>
        <v/>
      </c>
      <c r="U747" s="311">
        <v>0</v>
      </c>
      <c r="V747" s="312" t="str">
        <f t="shared" si="136"/>
        <v/>
      </c>
      <c r="W747" s="313" t="s">
        <v>125</v>
      </c>
      <c r="X747" s="314" t="str">
        <f t="shared" si="137"/>
        <v/>
      </c>
      <c r="Y747" s="313" t="s">
        <v>56</v>
      </c>
      <c r="Z747" s="314" t="str">
        <f>IF(SUM($E747:$N747)&gt;0,$X747*(VLOOKUP($Y747,'Lookup Tables'!$K$4:$L$7,2,FALSE)),"")</f>
        <v/>
      </c>
      <c r="AA747" s="309">
        <v>100</v>
      </c>
      <c r="AB747" s="314" t="str">
        <f t="shared" si="138"/>
        <v/>
      </c>
      <c r="AC747" s="309" t="s">
        <v>62</v>
      </c>
      <c r="AD747" s="314" t="str">
        <f t="shared" si="139"/>
        <v/>
      </c>
      <c r="AE747" s="309" t="s">
        <v>56</v>
      </c>
      <c r="AF747" s="314" t="str">
        <f t="shared" si="140"/>
        <v/>
      </c>
      <c r="AG747" s="315" t="str">
        <f t="shared" si="143"/>
        <v/>
      </c>
      <c r="AH747" s="316" t="s">
        <v>68</v>
      </c>
      <c r="AI747" s="317" t="str">
        <f t="shared" si="141"/>
        <v/>
      </c>
    </row>
    <row r="748" spans="1:35" ht="17.25" customHeight="1" x14ac:dyDescent="0.3">
      <c r="A748" s="24"/>
      <c r="B748" s="302">
        <v>736</v>
      </c>
      <c r="C748" s="303"/>
      <c r="D748" s="303"/>
      <c r="E748" s="304"/>
      <c r="F748" s="304"/>
      <c r="G748" s="304"/>
      <c r="H748" s="304"/>
      <c r="I748" s="304"/>
      <c r="J748" s="304"/>
      <c r="K748" s="304"/>
      <c r="L748" s="304"/>
      <c r="M748" s="304"/>
      <c r="N748" s="304"/>
      <c r="O748" s="305" t="str">
        <f t="shared" si="142"/>
        <v/>
      </c>
      <c r="P748" s="306" t="str">
        <f t="shared" si="132"/>
        <v/>
      </c>
      <c r="Q748" s="307">
        <f t="shared" si="133"/>
        <v>100</v>
      </c>
      <c r="R748" s="308" t="str">
        <f t="shared" si="134"/>
        <v/>
      </c>
      <c r="S748" s="309">
        <v>100</v>
      </c>
      <c r="T748" s="310" t="str">
        <f t="shared" si="135"/>
        <v/>
      </c>
      <c r="U748" s="311">
        <v>0</v>
      </c>
      <c r="V748" s="312" t="str">
        <f t="shared" si="136"/>
        <v/>
      </c>
      <c r="W748" s="313" t="s">
        <v>125</v>
      </c>
      <c r="X748" s="314" t="str">
        <f t="shared" si="137"/>
        <v/>
      </c>
      <c r="Y748" s="313" t="s">
        <v>56</v>
      </c>
      <c r="Z748" s="314" t="str">
        <f>IF(SUM($E748:$N748)&gt;0,$X748*(VLOOKUP($Y748,'Lookup Tables'!$K$4:$L$7,2,FALSE)),"")</f>
        <v/>
      </c>
      <c r="AA748" s="309">
        <v>100</v>
      </c>
      <c r="AB748" s="314" t="str">
        <f t="shared" si="138"/>
        <v/>
      </c>
      <c r="AC748" s="309" t="s">
        <v>62</v>
      </c>
      <c r="AD748" s="314" t="str">
        <f t="shared" si="139"/>
        <v/>
      </c>
      <c r="AE748" s="309" t="s">
        <v>56</v>
      </c>
      <c r="AF748" s="314" t="str">
        <f t="shared" si="140"/>
        <v/>
      </c>
      <c r="AG748" s="315" t="str">
        <f t="shared" si="143"/>
        <v/>
      </c>
      <c r="AH748" s="316" t="s">
        <v>68</v>
      </c>
      <c r="AI748" s="317" t="str">
        <f t="shared" si="141"/>
        <v/>
      </c>
    </row>
    <row r="749" spans="1:35" ht="17.25" customHeight="1" x14ac:dyDescent="0.3">
      <c r="A749" s="24"/>
      <c r="B749" s="302">
        <v>737</v>
      </c>
      <c r="C749" s="303"/>
      <c r="D749" s="303"/>
      <c r="E749" s="304"/>
      <c r="F749" s="304"/>
      <c r="G749" s="304"/>
      <c r="H749" s="304"/>
      <c r="I749" s="304"/>
      <c r="J749" s="304"/>
      <c r="K749" s="304"/>
      <c r="L749" s="304"/>
      <c r="M749" s="304"/>
      <c r="N749" s="304"/>
      <c r="O749" s="305" t="str">
        <f t="shared" si="142"/>
        <v/>
      </c>
      <c r="P749" s="306" t="str">
        <f t="shared" si="132"/>
        <v/>
      </c>
      <c r="Q749" s="307">
        <f t="shared" si="133"/>
        <v>100</v>
      </c>
      <c r="R749" s="308" t="str">
        <f t="shared" si="134"/>
        <v/>
      </c>
      <c r="S749" s="309">
        <v>100</v>
      </c>
      <c r="T749" s="310" t="str">
        <f t="shared" si="135"/>
        <v/>
      </c>
      <c r="U749" s="311">
        <v>0</v>
      </c>
      <c r="V749" s="312" t="str">
        <f t="shared" si="136"/>
        <v/>
      </c>
      <c r="W749" s="313" t="s">
        <v>125</v>
      </c>
      <c r="X749" s="314" t="str">
        <f t="shared" si="137"/>
        <v/>
      </c>
      <c r="Y749" s="313" t="s">
        <v>56</v>
      </c>
      <c r="Z749" s="314" t="str">
        <f>IF(SUM($E749:$N749)&gt;0,$X749*(VLOOKUP($Y749,'Lookup Tables'!$K$4:$L$7,2,FALSE)),"")</f>
        <v/>
      </c>
      <c r="AA749" s="309">
        <v>100</v>
      </c>
      <c r="AB749" s="314" t="str">
        <f t="shared" si="138"/>
        <v/>
      </c>
      <c r="AC749" s="309" t="s">
        <v>62</v>
      </c>
      <c r="AD749" s="314" t="str">
        <f t="shared" si="139"/>
        <v/>
      </c>
      <c r="AE749" s="309" t="s">
        <v>56</v>
      </c>
      <c r="AF749" s="314" t="str">
        <f t="shared" si="140"/>
        <v/>
      </c>
      <c r="AG749" s="315" t="str">
        <f t="shared" si="143"/>
        <v/>
      </c>
      <c r="AH749" s="316" t="s">
        <v>68</v>
      </c>
      <c r="AI749" s="317" t="str">
        <f t="shared" si="141"/>
        <v/>
      </c>
    </row>
    <row r="750" spans="1:35" ht="17.25" customHeight="1" x14ac:dyDescent="0.3">
      <c r="A750" s="24"/>
      <c r="B750" s="302">
        <v>738</v>
      </c>
      <c r="C750" s="303"/>
      <c r="D750" s="303"/>
      <c r="E750" s="304"/>
      <c r="F750" s="304"/>
      <c r="G750" s="304"/>
      <c r="H750" s="304"/>
      <c r="I750" s="304"/>
      <c r="J750" s="304"/>
      <c r="K750" s="304"/>
      <c r="L750" s="304"/>
      <c r="M750" s="304"/>
      <c r="N750" s="304"/>
      <c r="O750" s="305" t="str">
        <f t="shared" si="142"/>
        <v/>
      </c>
      <c r="P750" s="306" t="str">
        <f t="shared" si="132"/>
        <v/>
      </c>
      <c r="Q750" s="307">
        <f t="shared" si="133"/>
        <v>100</v>
      </c>
      <c r="R750" s="308" t="str">
        <f t="shared" si="134"/>
        <v/>
      </c>
      <c r="S750" s="309">
        <v>100</v>
      </c>
      <c r="T750" s="310" t="str">
        <f t="shared" si="135"/>
        <v/>
      </c>
      <c r="U750" s="311">
        <v>0</v>
      </c>
      <c r="V750" s="312" t="str">
        <f t="shared" si="136"/>
        <v/>
      </c>
      <c r="W750" s="313" t="s">
        <v>125</v>
      </c>
      <c r="X750" s="314" t="str">
        <f t="shared" si="137"/>
        <v/>
      </c>
      <c r="Y750" s="313" t="s">
        <v>56</v>
      </c>
      <c r="Z750" s="314" t="str">
        <f>IF(SUM($E750:$N750)&gt;0,$X750*(VLOOKUP($Y750,'Lookup Tables'!$K$4:$L$7,2,FALSE)),"")</f>
        <v/>
      </c>
      <c r="AA750" s="309">
        <v>100</v>
      </c>
      <c r="AB750" s="314" t="str">
        <f t="shared" si="138"/>
        <v/>
      </c>
      <c r="AC750" s="309" t="s">
        <v>62</v>
      </c>
      <c r="AD750" s="314" t="str">
        <f t="shared" si="139"/>
        <v/>
      </c>
      <c r="AE750" s="309" t="s">
        <v>56</v>
      </c>
      <c r="AF750" s="314" t="str">
        <f t="shared" si="140"/>
        <v/>
      </c>
      <c r="AG750" s="315" t="str">
        <f t="shared" si="143"/>
        <v/>
      </c>
      <c r="AH750" s="316" t="s">
        <v>68</v>
      </c>
      <c r="AI750" s="317" t="str">
        <f t="shared" si="141"/>
        <v/>
      </c>
    </row>
    <row r="751" spans="1:35" ht="17.25" customHeight="1" x14ac:dyDescent="0.3">
      <c r="A751" s="24"/>
      <c r="B751" s="302">
        <v>739</v>
      </c>
      <c r="C751" s="303"/>
      <c r="D751" s="303"/>
      <c r="E751" s="304"/>
      <c r="F751" s="304"/>
      <c r="G751" s="304"/>
      <c r="H751" s="304"/>
      <c r="I751" s="304"/>
      <c r="J751" s="304"/>
      <c r="K751" s="304"/>
      <c r="L751" s="304"/>
      <c r="M751" s="304"/>
      <c r="N751" s="304"/>
      <c r="O751" s="305" t="str">
        <f t="shared" si="142"/>
        <v/>
      </c>
      <c r="P751" s="306" t="str">
        <f t="shared" si="132"/>
        <v/>
      </c>
      <c r="Q751" s="307">
        <f t="shared" si="133"/>
        <v>100</v>
      </c>
      <c r="R751" s="308" t="str">
        <f t="shared" si="134"/>
        <v/>
      </c>
      <c r="S751" s="309">
        <v>100</v>
      </c>
      <c r="T751" s="310" t="str">
        <f t="shared" si="135"/>
        <v/>
      </c>
      <c r="U751" s="311">
        <v>0</v>
      </c>
      <c r="V751" s="312" t="str">
        <f t="shared" si="136"/>
        <v/>
      </c>
      <c r="W751" s="313" t="s">
        <v>125</v>
      </c>
      <c r="X751" s="314" t="str">
        <f t="shared" si="137"/>
        <v/>
      </c>
      <c r="Y751" s="313" t="s">
        <v>56</v>
      </c>
      <c r="Z751" s="314" t="str">
        <f>IF(SUM($E751:$N751)&gt;0,$X751*(VLOOKUP($Y751,'Lookup Tables'!$K$4:$L$7,2,FALSE)),"")</f>
        <v/>
      </c>
      <c r="AA751" s="309">
        <v>100</v>
      </c>
      <c r="AB751" s="314" t="str">
        <f t="shared" si="138"/>
        <v/>
      </c>
      <c r="AC751" s="309" t="s">
        <v>62</v>
      </c>
      <c r="AD751" s="314" t="str">
        <f t="shared" si="139"/>
        <v/>
      </c>
      <c r="AE751" s="309" t="s">
        <v>56</v>
      </c>
      <c r="AF751" s="314" t="str">
        <f t="shared" si="140"/>
        <v/>
      </c>
      <c r="AG751" s="315" t="str">
        <f t="shared" si="143"/>
        <v/>
      </c>
      <c r="AH751" s="316" t="s">
        <v>68</v>
      </c>
      <c r="AI751" s="317" t="str">
        <f t="shared" si="141"/>
        <v/>
      </c>
    </row>
    <row r="752" spans="1:35" ht="17.25" customHeight="1" x14ac:dyDescent="0.3">
      <c r="A752" s="24"/>
      <c r="B752" s="302">
        <v>740</v>
      </c>
      <c r="C752" s="303"/>
      <c r="D752" s="303"/>
      <c r="E752" s="304"/>
      <c r="F752" s="304"/>
      <c r="G752" s="304"/>
      <c r="H752" s="304"/>
      <c r="I752" s="304"/>
      <c r="J752" s="304"/>
      <c r="K752" s="304"/>
      <c r="L752" s="304"/>
      <c r="M752" s="304"/>
      <c r="N752" s="304"/>
      <c r="O752" s="305" t="str">
        <f t="shared" si="142"/>
        <v/>
      </c>
      <c r="P752" s="306" t="str">
        <f t="shared" si="132"/>
        <v/>
      </c>
      <c r="Q752" s="307">
        <f t="shared" si="133"/>
        <v>100</v>
      </c>
      <c r="R752" s="308" t="str">
        <f t="shared" si="134"/>
        <v/>
      </c>
      <c r="S752" s="309">
        <v>100</v>
      </c>
      <c r="T752" s="310" t="str">
        <f t="shared" si="135"/>
        <v/>
      </c>
      <c r="U752" s="311">
        <v>0</v>
      </c>
      <c r="V752" s="312" t="str">
        <f t="shared" si="136"/>
        <v/>
      </c>
      <c r="W752" s="313" t="s">
        <v>125</v>
      </c>
      <c r="X752" s="314" t="str">
        <f t="shared" si="137"/>
        <v/>
      </c>
      <c r="Y752" s="313" t="s">
        <v>56</v>
      </c>
      <c r="Z752" s="314" t="str">
        <f>IF(SUM($E752:$N752)&gt;0,$X752*(VLOOKUP($Y752,'Lookup Tables'!$K$4:$L$7,2,FALSE)),"")</f>
        <v/>
      </c>
      <c r="AA752" s="309">
        <v>100</v>
      </c>
      <c r="AB752" s="314" t="str">
        <f t="shared" si="138"/>
        <v/>
      </c>
      <c r="AC752" s="309" t="s">
        <v>62</v>
      </c>
      <c r="AD752" s="314" t="str">
        <f t="shared" si="139"/>
        <v/>
      </c>
      <c r="AE752" s="309" t="s">
        <v>56</v>
      </c>
      <c r="AF752" s="314" t="str">
        <f t="shared" si="140"/>
        <v/>
      </c>
      <c r="AG752" s="315" t="str">
        <f t="shared" si="143"/>
        <v/>
      </c>
      <c r="AH752" s="316" t="s">
        <v>68</v>
      </c>
      <c r="AI752" s="317" t="str">
        <f t="shared" si="141"/>
        <v/>
      </c>
    </row>
    <row r="753" spans="1:35" ht="17.25" customHeight="1" x14ac:dyDescent="0.3">
      <c r="A753" s="24"/>
      <c r="B753" s="302">
        <v>741</v>
      </c>
      <c r="C753" s="303"/>
      <c r="D753" s="303"/>
      <c r="E753" s="304"/>
      <c r="F753" s="304"/>
      <c r="G753" s="304"/>
      <c r="H753" s="304"/>
      <c r="I753" s="304"/>
      <c r="J753" s="304"/>
      <c r="K753" s="304"/>
      <c r="L753" s="304"/>
      <c r="M753" s="304"/>
      <c r="N753" s="304"/>
      <c r="O753" s="305" t="str">
        <f t="shared" si="142"/>
        <v/>
      </c>
      <c r="P753" s="306" t="str">
        <f t="shared" si="132"/>
        <v/>
      </c>
      <c r="Q753" s="307">
        <f t="shared" si="133"/>
        <v>100</v>
      </c>
      <c r="R753" s="308" t="str">
        <f t="shared" si="134"/>
        <v/>
      </c>
      <c r="S753" s="309">
        <v>100</v>
      </c>
      <c r="T753" s="310" t="str">
        <f t="shared" si="135"/>
        <v/>
      </c>
      <c r="U753" s="311">
        <v>0</v>
      </c>
      <c r="V753" s="312" t="str">
        <f t="shared" si="136"/>
        <v/>
      </c>
      <c r="W753" s="313" t="s">
        <v>125</v>
      </c>
      <c r="X753" s="314" t="str">
        <f t="shared" si="137"/>
        <v/>
      </c>
      <c r="Y753" s="313" t="s">
        <v>56</v>
      </c>
      <c r="Z753" s="314" t="str">
        <f>IF(SUM($E753:$N753)&gt;0,$X753*(VLOOKUP($Y753,'Lookup Tables'!$K$4:$L$7,2,FALSE)),"")</f>
        <v/>
      </c>
      <c r="AA753" s="309">
        <v>100</v>
      </c>
      <c r="AB753" s="314" t="str">
        <f t="shared" si="138"/>
        <v/>
      </c>
      <c r="AC753" s="309" t="s">
        <v>62</v>
      </c>
      <c r="AD753" s="314" t="str">
        <f t="shared" si="139"/>
        <v/>
      </c>
      <c r="AE753" s="309" t="s">
        <v>56</v>
      </c>
      <c r="AF753" s="314" t="str">
        <f t="shared" si="140"/>
        <v/>
      </c>
      <c r="AG753" s="315" t="str">
        <f t="shared" si="143"/>
        <v/>
      </c>
      <c r="AH753" s="316" t="s">
        <v>68</v>
      </c>
      <c r="AI753" s="317" t="str">
        <f t="shared" si="141"/>
        <v/>
      </c>
    </row>
    <row r="754" spans="1:35" ht="17.25" customHeight="1" x14ac:dyDescent="0.3">
      <c r="A754" s="24"/>
      <c r="B754" s="302">
        <v>742</v>
      </c>
      <c r="C754" s="303"/>
      <c r="D754" s="303"/>
      <c r="E754" s="304"/>
      <c r="F754" s="304"/>
      <c r="G754" s="304"/>
      <c r="H754" s="304"/>
      <c r="I754" s="304"/>
      <c r="J754" s="304"/>
      <c r="K754" s="304"/>
      <c r="L754" s="304"/>
      <c r="M754" s="304"/>
      <c r="N754" s="304"/>
      <c r="O754" s="305" t="str">
        <f t="shared" si="142"/>
        <v/>
      </c>
      <c r="P754" s="306" t="str">
        <f t="shared" si="132"/>
        <v/>
      </c>
      <c r="Q754" s="307">
        <f t="shared" si="133"/>
        <v>100</v>
      </c>
      <c r="R754" s="308" t="str">
        <f t="shared" si="134"/>
        <v/>
      </c>
      <c r="S754" s="309">
        <v>100</v>
      </c>
      <c r="T754" s="310" t="str">
        <f t="shared" si="135"/>
        <v/>
      </c>
      <c r="U754" s="311">
        <v>0</v>
      </c>
      <c r="V754" s="312" t="str">
        <f t="shared" si="136"/>
        <v/>
      </c>
      <c r="W754" s="313" t="s">
        <v>125</v>
      </c>
      <c r="X754" s="314" t="str">
        <f t="shared" si="137"/>
        <v/>
      </c>
      <c r="Y754" s="313" t="s">
        <v>56</v>
      </c>
      <c r="Z754" s="314" t="str">
        <f>IF(SUM($E754:$N754)&gt;0,$X754*(VLOOKUP($Y754,'Lookup Tables'!$K$4:$L$7,2,FALSE)),"")</f>
        <v/>
      </c>
      <c r="AA754" s="309">
        <v>100</v>
      </c>
      <c r="AB754" s="314" t="str">
        <f t="shared" si="138"/>
        <v/>
      </c>
      <c r="AC754" s="309" t="s">
        <v>62</v>
      </c>
      <c r="AD754" s="314" t="str">
        <f t="shared" si="139"/>
        <v/>
      </c>
      <c r="AE754" s="309" t="s">
        <v>56</v>
      </c>
      <c r="AF754" s="314" t="str">
        <f t="shared" si="140"/>
        <v/>
      </c>
      <c r="AG754" s="315" t="str">
        <f t="shared" si="143"/>
        <v/>
      </c>
      <c r="AH754" s="316" t="s">
        <v>68</v>
      </c>
      <c r="AI754" s="317" t="str">
        <f t="shared" si="141"/>
        <v/>
      </c>
    </row>
    <row r="755" spans="1:35" ht="17.25" customHeight="1" x14ac:dyDescent="0.3">
      <c r="A755" s="24"/>
      <c r="B755" s="302">
        <v>743</v>
      </c>
      <c r="C755" s="303"/>
      <c r="D755" s="303"/>
      <c r="E755" s="304"/>
      <c r="F755" s="304"/>
      <c r="G755" s="304"/>
      <c r="H755" s="304"/>
      <c r="I755" s="304"/>
      <c r="J755" s="304"/>
      <c r="K755" s="304"/>
      <c r="L755" s="304"/>
      <c r="M755" s="304"/>
      <c r="N755" s="304"/>
      <c r="O755" s="305" t="str">
        <f t="shared" si="142"/>
        <v/>
      </c>
      <c r="P755" s="306" t="str">
        <f t="shared" si="132"/>
        <v/>
      </c>
      <c r="Q755" s="307">
        <f t="shared" si="133"/>
        <v>100</v>
      </c>
      <c r="R755" s="308" t="str">
        <f t="shared" si="134"/>
        <v/>
      </c>
      <c r="S755" s="309">
        <v>100</v>
      </c>
      <c r="T755" s="310" t="str">
        <f t="shared" si="135"/>
        <v/>
      </c>
      <c r="U755" s="311">
        <v>0</v>
      </c>
      <c r="V755" s="312" t="str">
        <f t="shared" si="136"/>
        <v/>
      </c>
      <c r="W755" s="313" t="s">
        <v>125</v>
      </c>
      <c r="X755" s="314" t="str">
        <f t="shared" si="137"/>
        <v/>
      </c>
      <c r="Y755" s="313" t="s">
        <v>56</v>
      </c>
      <c r="Z755" s="314" t="str">
        <f>IF(SUM($E755:$N755)&gt;0,$X755*(VLOOKUP($Y755,'Lookup Tables'!$K$4:$L$7,2,FALSE)),"")</f>
        <v/>
      </c>
      <c r="AA755" s="309">
        <v>100</v>
      </c>
      <c r="AB755" s="314" t="str">
        <f t="shared" si="138"/>
        <v/>
      </c>
      <c r="AC755" s="309" t="s">
        <v>62</v>
      </c>
      <c r="AD755" s="314" t="str">
        <f t="shared" si="139"/>
        <v/>
      </c>
      <c r="AE755" s="309" t="s">
        <v>56</v>
      </c>
      <c r="AF755" s="314" t="str">
        <f t="shared" si="140"/>
        <v/>
      </c>
      <c r="AG755" s="315" t="str">
        <f t="shared" si="143"/>
        <v/>
      </c>
      <c r="AH755" s="316" t="s">
        <v>68</v>
      </c>
      <c r="AI755" s="317" t="str">
        <f t="shared" si="141"/>
        <v/>
      </c>
    </row>
    <row r="756" spans="1:35" ht="17.25" customHeight="1" x14ac:dyDescent="0.3">
      <c r="A756" s="24"/>
      <c r="B756" s="302">
        <v>744</v>
      </c>
      <c r="C756" s="303"/>
      <c r="D756" s="303"/>
      <c r="E756" s="304"/>
      <c r="F756" s="304"/>
      <c r="G756" s="304"/>
      <c r="H756" s="304"/>
      <c r="I756" s="304"/>
      <c r="J756" s="304"/>
      <c r="K756" s="304"/>
      <c r="L756" s="304"/>
      <c r="M756" s="304"/>
      <c r="N756" s="304"/>
      <c r="O756" s="305" t="str">
        <f t="shared" si="142"/>
        <v/>
      </c>
      <c r="P756" s="306" t="str">
        <f t="shared" si="132"/>
        <v/>
      </c>
      <c r="Q756" s="307">
        <f t="shared" si="133"/>
        <v>100</v>
      </c>
      <c r="R756" s="308" t="str">
        <f t="shared" si="134"/>
        <v/>
      </c>
      <c r="S756" s="309">
        <v>100</v>
      </c>
      <c r="T756" s="310" t="str">
        <f t="shared" si="135"/>
        <v/>
      </c>
      <c r="U756" s="311">
        <v>0</v>
      </c>
      <c r="V756" s="312" t="str">
        <f t="shared" si="136"/>
        <v/>
      </c>
      <c r="W756" s="313" t="s">
        <v>125</v>
      </c>
      <c r="X756" s="314" t="str">
        <f t="shared" si="137"/>
        <v/>
      </c>
      <c r="Y756" s="313" t="s">
        <v>56</v>
      </c>
      <c r="Z756" s="314" t="str">
        <f>IF(SUM($E756:$N756)&gt;0,$X756*(VLOOKUP($Y756,'Lookup Tables'!$K$4:$L$7,2,FALSE)),"")</f>
        <v/>
      </c>
      <c r="AA756" s="309">
        <v>100</v>
      </c>
      <c r="AB756" s="314" t="str">
        <f t="shared" si="138"/>
        <v/>
      </c>
      <c r="AC756" s="309" t="s">
        <v>62</v>
      </c>
      <c r="AD756" s="314" t="str">
        <f t="shared" si="139"/>
        <v/>
      </c>
      <c r="AE756" s="309" t="s">
        <v>56</v>
      </c>
      <c r="AF756" s="314" t="str">
        <f t="shared" si="140"/>
        <v/>
      </c>
      <c r="AG756" s="315" t="str">
        <f t="shared" si="143"/>
        <v/>
      </c>
      <c r="AH756" s="316" t="s">
        <v>68</v>
      </c>
      <c r="AI756" s="317" t="str">
        <f t="shared" si="141"/>
        <v/>
      </c>
    </row>
    <row r="757" spans="1:35" ht="17.25" customHeight="1" x14ac:dyDescent="0.3">
      <c r="A757" s="24"/>
      <c r="B757" s="302">
        <v>745</v>
      </c>
      <c r="C757" s="303"/>
      <c r="D757" s="303"/>
      <c r="E757" s="304"/>
      <c r="F757" s="304"/>
      <c r="G757" s="304"/>
      <c r="H757" s="304"/>
      <c r="I757" s="304"/>
      <c r="J757" s="304"/>
      <c r="K757" s="304"/>
      <c r="L757" s="304"/>
      <c r="M757" s="304"/>
      <c r="N757" s="304"/>
      <c r="O757" s="305" t="str">
        <f t="shared" si="142"/>
        <v/>
      </c>
      <c r="P757" s="306" t="str">
        <f t="shared" si="132"/>
        <v/>
      </c>
      <c r="Q757" s="307">
        <f t="shared" si="133"/>
        <v>100</v>
      </c>
      <c r="R757" s="308" t="str">
        <f t="shared" si="134"/>
        <v/>
      </c>
      <c r="S757" s="309">
        <v>100</v>
      </c>
      <c r="T757" s="310" t="str">
        <f t="shared" si="135"/>
        <v/>
      </c>
      <c r="U757" s="311">
        <v>0</v>
      </c>
      <c r="V757" s="312" t="str">
        <f t="shared" si="136"/>
        <v/>
      </c>
      <c r="W757" s="313" t="s">
        <v>125</v>
      </c>
      <c r="X757" s="314" t="str">
        <f t="shared" si="137"/>
        <v/>
      </c>
      <c r="Y757" s="313" t="s">
        <v>56</v>
      </c>
      <c r="Z757" s="314" t="str">
        <f>IF(SUM($E757:$N757)&gt;0,$X757*(VLOOKUP($Y757,'Lookup Tables'!$K$4:$L$7,2,FALSE)),"")</f>
        <v/>
      </c>
      <c r="AA757" s="309">
        <v>100</v>
      </c>
      <c r="AB757" s="314" t="str">
        <f t="shared" si="138"/>
        <v/>
      </c>
      <c r="AC757" s="309" t="s">
        <v>62</v>
      </c>
      <c r="AD757" s="314" t="str">
        <f t="shared" si="139"/>
        <v/>
      </c>
      <c r="AE757" s="309" t="s">
        <v>56</v>
      </c>
      <c r="AF757" s="314" t="str">
        <f t="shared" si="140"/>
        <v/>
      </c>
      <c r="AG757" s="315" t="str">
        <f t="shared" si="143"/>
        <v/>
      </c>
      <c r="AH757" s="316" t="s">
        <v>68</v>
      </c>
      <c r="AI757" s="317" t="str">
        <f t="shared" si="141"/>
        <v/>
      </c>
    </row>
    <row r="758" spans="1:35" ht="17.25" customHeight="1" x14ac:dyDescent="0.3">
      <c r="A758" s="24"/>
      <c r="B758" s="302">
        <v>746</v>
      </c>
      <c r="C758" s="303"/>
      <c r="D758" s="303"/>
      <c r="E758" s="304"/>
      <c r="F758" s="304"/>
      <c r="G758" s="304"/>
      <c r="H758" s="304"/>
      <c r="I758" s="304"/>
      <c r="J758" s="304"/>
      <c r="K758" s="304"/>
      <c r="L758" s="304"/>
      <c r="M758" s="304"/>
      <c r="N758" s="304"/>
      <c r="O758" s="305" t="str">
        <f t="shared" si="142"/>
        <v/>
      </c>
      <c r="P758" s="306" t="str">
        <f t="shared" si="132"/>
        <v/>
      </c>
      <c r="Q758" s="307">
        <f t="shared" si="133"/>
        <v>100</v>
      </c>
      <c r="R758" s="308" t="str">
        <f t="shared" si="134"/>
        <v/>
      </c>
      <c r="S758" s="309">
        <v>100</v>
      </c>
      <c r="T758" s="310" t="str">
        <f t="shared" si="135"/>
        <v/>
      </c>
      <c r="U758" s="311">
        <v>0</v>
      </c>
      <c r="V758" s="312" t="str">
        <f t="shared" si="136"/>
        <v/>
      </c>
      <c r="W758" s="313" t="s">
        <v>125</v>
      </c>
      <c r="X758" s="314" t="str">
        <f t="shared" si="137"/>
        <v/>
      </c>
      <c r="Y758" s="313" t="s">
        <v>56</v>
      </c>
      <c r="Z758" s="314" t="str">
        <f>IF(SUM($E758:$N758)&gt;0,$X758*(VLOOKUP($Y758,'Lookup Tables'!$K$4:$L$7,2,FALSE)),"")</f>
        <v/>
      </c>
      <c r="AA758" s="309">
        <v>100</v>
      </c>
      <c r="AB758" s="314" t="str">
        <f t="shared" si="138"/>
        <v/>
      </c>
      <c r="AC758" s="309" t="s">
        <v>62</v>
      </c>
      <c r="AD758" s="314" t="str">
        <f t="shared" si="139"/>
        <v/>
      </c>
      <c r="AE758" s="309" t="s">
        <v>56</v>
      </c>
      <c r="AF758" s="314" t="str">
        <f t="shared" si="140"/>
        <v/>
      </c>
      <c r="AG758" s="315" t="str">
        <f t="shared" si="143"/>
        <v/>
      </c>
      <c r="AH758" s="316" t="s">
        <v>68</v>
      </c>
      <c r="AI758" s="317" t="str">
        <f t="shared" si="141"/>
        <v/>
      </c>
    </row>
    <row r="759" spans="1:35" ht="17.25" customHeight="1" x14ac:dyDescent="0.3">
      <c r="A759" s="24"/>
      <c r="B759" s="302">
        <v>747</v>
      </c>
      <c r="C759" s="303"/>
      <c r="D759" s="303"/>
      <c r="E759" s="304"/>
      <c r="F759" s="304"/>
      <c r="G759" s="304"/>
      <c r="H759" s="304"/>
      <c r="I759" s="304"/>
      <c r="J759" s="304"/>
      <c r="K759" s="304"/>
      <c r="L759" s="304"/>
      <c r="M759" s="304"/>
      <c r="N759" s="304"/>
      <c r="O759" s="305" t="str">
        <f t="shared" si="142"/>
        <v/>
      </c>
      <c r="P759" s="306" t="str">
        <f t="shared" si="132"/>
        <v/>
      </c>
      <c r="Q759" s="307">
        <f t="shared" si="133"/>
        <v>100</v>
      </c>
      <c r="R759" s="308" t="str">
        <f t="shared" si="134"/>
        <v/>
      </c>
      <c r="S759" s="309">
        <v>100</v>
      </c>
      <c r="T759" s="310" t="str">
        <f t="shared" si="135"/>
        <v/>
      </c>
      <c r="U759" s="311">
        <v>0</v>
      </c>
      <c r="V759" s="312" t="str">
        <f t="shared" si="136"/>
        <v/>
      </c>
      <c r="W759" s="313" t="s">
        <v>125</v>
      </c>
      <c r="X759" s="314" t="str">
        <f t="shared" si="137"/>
        <v/>
      </c>
      <c r="Y759" s="313" t="s">
        <v>56</v>
      </c>
      <c r="Z759" s="314" t="str">
        <f>IF(SUM($E759:$N759)&gt;0,$X759*(VLOOKUP($Y759,'Lookup Tables'!$K$4:$L$7,2,FALSE)),"")</f>
        <v/>
      </c>
      <c r="AA759" s="309">
        <v>100</v>
      </c>
      <c r="AB759" s="314" t="str">
        <f t="shared" si="138"/>
        <v/>
      </c>
      <c r="AC759" s="309" t="s">
        <v>62</v>
      </c>
      <c r="AD759" s="314" t="str">
        <f t="shared" si="139"/>
        <v/>
      </c>
      <c r="AE759" s="309" t="s">
        <v>56</v>
      </c>
      <c r="AF759" s="314" t="str">
        <f t="shared" si="140"/>
        <v/>
      </c>
      <c r="AG759" s="315" t="str">
        <f t="shared" si="143"/>
        <v/>
      </c>
      <c r="AH759" s="316" t="s">
        <v>68</v>
      </c>
      <c r="AI759" s="317" t="str">
        <f t="shared" si="141"/>
        <v/>
      </c>
    </row>
    <row r="760" spans="1:35" ht="17.25" customHeight="1" x14ac:dyDescent="0.3">
      <c r="A760" s="24"/>
      <c r="B760" s="302">
        <v>748</v>
      </c>
      <c r="C760" s="303"/>
      <c r="D760" s="303"/>
      <c r="E760" s="304"/>
      <c r="F760" s="304"/>
      <c r="G760" s="304"/>
      <c r="H760" s="304"/>
      <c r="I760" s="304"/>
      <c r="J760" s="304"/>
      <c r="K760" s="304"/>
      <c r="L760" s="304"/>
      <c r="M760" s="304"/>
      <c r="N760" s="304"/>
      <c r="O760" s="305" t="str">
        <f t="shared" si="142"/>
        <v/>
      </c>
      <c r="P760" s="306" t="str">
        <f t="shared" si="132"/>
        <v/>
      </c>
      <c r="Q760" s="307">
        <f t="shared" si="133"/>
        <v>100</v>
      </c>
      <c r="R760" s="308" t="str">
        <f t="shared" si="134"/>
        <v/>
      </c>
      <c r="S760" s="309">
        <v>100</v>
      </c>
      <c r="T760" s="310" t="str">
        <f t="shared" si="135"/>
        <v/>
      </c>
      <c r="U760" s="311">
        <v>0</v>
      </c>
      <c r="V760" s="312" t="str">
        <f t="shared" si="136"/>
        <v/>
      </c>
      <c r="W760" s="313" t="s">
        <v>125</v>
      </c>
      <c r="X760" s="314" t="str">
        <f t="shared" si="137"/>
        <v/>
      </c>
      <c r="Y760" s="313" t="s">
        <v>56</v>
      </c>
      <c r="Z760" s="314" t="str">
        <f>IF(SUM($E760:$N760)&gt;0,$X760*(VLOOKUP($Y760,'Lookup Tables'!$K$4:$L$7,2,FALSE)),"")</f>
        <v/>
      </c>
      <c r="AA760" s="309">
        <v>100</v>
      </c>
      <c r="AB760" s="314" t="str">
        <f t="shared" si="138"/>
        <v/>
      </c>
      <c r="AC760" s="309" t="s">
        <v>62</v>
      </c>
      <c r="AD760" s="314" t="str">
        <f t="shared" si="139"/>
        <v/>
      </c>
      <c r="AE760" s="309" t="s">
        <v>56</v>
      </c>
      <c r="AF760" s="314" t="str">
        <f t="shared" si="140"/>
        <v/>
      </c>
      <c r="AG760" s="315" t="str">
        <f t="shared" si="143"/>
        <v/>
      </c>
      <c r="AH760" s="316" t="s">
        <v>68</v>
      </c>
      <c r="AI760" s="317" t="str">
        <f t="shared" si="141"/>
        <v/>
      </c>
    </row>
    <row r="761" spans="1:35" ht="17.25" customHeight="1" x14ac:dyDescent="0.3">
      <c r="A761" s="24"/>
      <c r="B761" s="302">
        <v>749</v>
      </c>
      <c r="C761" s="303"/>
      <c r="D761" s="303"/>
      <c r="E761" s="304"/>
      <c r="F761" s="304"/>
      <c r="G761" s="304"/>
      <c r="H761" s="304"/>
      <c r="I761" s="304"/>
      <c r="J761" s="304"/>
      <c r="K761" s="304"/>
      <c r="L761" s="304"/>
      <c r="M761" s="304"/>
      <c r="N761" s="304"/>
      <c r="O761" s="305" t="str">
        <f t="shared" si="142"/>
        <v/>
      </c>
      <c r="P761" s="306" t="str">
        <f t="shared" si="132"/>
        <v/>
      </c>
      <c r="Q761" s="307">
        <f t="shared" si="133"/>
        <v>100</v>
      </c>
      <c r="R761" s="308" t="str">
        <f t="shared" si="134"/>
        <v/>
      </c>
      <c r="S761" s="309">
        <v>100</v>
      </c>
      <c r="T761" s="310" t="str">
        <f t="shared" si="135"/>
        <v/>
      </c>
      <c r="U761" s="311">
        <v>0</v>
      </c>
      <c r="V761" s="312" t="str">
        <f t="shared" si="136"/>
        <v/>
      </c>
      <c r="W761" s="313" t="s">
        <v>125</v>
      </c>
      <c r="X761" s="314" t="str">
        <f t="shared" si="137"/>
        <v/>
      </c>
      <c r="Y761" s="313" t="s">
        <v>56</v>
      </c>
      <c r="Z761" s="314" t="str">
        <f>IF(SUM($E761:$N761)&gt;0,$X761*(VLOOKUP($Y761,'Lookup Tables'!$K$4:$L$7,2,FALSE)),"")</f>
        <v/>
      </c>
      <c r="AA761" s="309">
        <v>100</v>
      </c>
      <c r="AB761" s="314" t="str">
        <f t="shared" si="138"/>
        <v/>
      </c>
      <c r="AC761" s="309" t="s">
        <v>62</v>
      </c>
      <c r="AD761" s="314" t="str">
        <f t="shared" si="139"/>
        <v/>
      </c>
      <c r="AE761" s="309" t="s">
        <v>56</v>
      </c>
      <c r="AF761" s="314" t="str">
        <f t="shared" si="140"/>
        <v/>
      </c>
      <c r="AG761" s="315" t="str">
        <f t="shared" si="143"/>
        <v/>
      </c>
      <c r="AH761" s="316" t="s">
        <v>68</v>
      </c>
      <c r="AI761" s="317" t="str">
        <f t="shared" si="141"/>
        <v/>
      </c>
    </row>
    <row r="762" spans="1:35" ht="17.25" customHeight="1" x14ac:dyDescent="0.3">
      <c r="A762" s="24"/>
      <c r="B762" s="302">
        <v>750</v>
      </c>
      <c r="C762" s="303"/>
      <c r="D762" s="303"/>
      <c r="E762" s="304"/>
      <c r="F762" s="304"/>
      <c r="G762" s="304"/>
      <c r="H762" s="304"/>
      <c r="I762" s="304"/>
      <c r="J762" s="304"/>
      <c r="K762" s="304"/>
      <c r="L762" s="304"/>
      <c r="M762" s="304"/>
      <c r="N762" s="304"/>
      <c r="O762" s="305" t="str">
        <f t="shared" si="142"/>
        <v/>
      </c>
      <c r="P762" s="306" t="str">
        <f t="shared" si="132"/>
        <v/>
      </c>
      <c r="Q762" s="307">
        <f t="shared" si="133"/>
        <v>100</v>
      </c>
      <c r="R762" s="308" t="str">
        <f t="shared" si="134"/>
        <v/>
      </c>
      <c r="S762" s="309">
        <v>100</v>
      </c>
      <c r="T762" s="310" t="str">
        <f t="shared" si="135"/>
        <v/>
      </c>
      <c r="U762" s="311">
        <v>0</v>
      </c>
      <c r="V762" s="312" t="str">
        <f t="shared" si="136"/>
        <v/>
      </c>
      <c r="W762" s="313" t="s">
        <v>125</v>
      </c>
      <c r="X762" s="314" t="str">
        <f t="shared" si="137"/>
        <v/>
      </c>
      <c r="Y762" s="313" t="s">
        <v>56</v>
      </c>
      <c r="Z762" s="314" t="str">
        <f>IF(SUM($E762:$N762)&gt;0,$X762*(VLOOKUP($Y762,'Lookup Tables'!$K$4:$L$7,2,FALSE)),"")</f>
        <v/>
      </c>
      <c r="AA762" s="309">
        <v>100</v>
      </c>
      <c r="AB762" s="314" t="str">
        <f t="shared" si="138"/>
        <v/>
      </c>
      <c r="AC762" s="309" t="s">
        <v>62</v>
      </c>
      <c r="AD762" s="314" t="str">
        <f t="shared" si="139"/>
        <v/>
      </c>
      <c r="AE762" s="309" t="s">
        <v>56</v>
      </c>
      <c r="AF762" s="314" t="str">
        <f t="shared" si="140"/>
        <v/>
      </c>
      <c r="AG762" s="315" t="str">
        <f t="shared" si="143"/>
        <v/>
      </c>
      <c r="AH762" s="316" t="s">
        <v>68</v>
      </c>
      <c r="AI762" s="317" t="str">
        <f t="shared" si="141"/>
        <v/>
      </c>
    </row>
    <row r="763" spans="1:35" ht="17.25" customHeight="1" x14ac:dyDescent="0.3">
      <c r="A763" s="24"/>
      <c r="B763" s="302">
        <v>751</v>
      </c>
      <c r="C763" s="303"/>
      <c r="D763" s="303"/>
      <c r="E763" s="304"/>
      <c r="F763" s="304"/>
      <c r="G763" s="304"/>
      <c r="H763" s="304"/>
      <c r="I763" s="304"/>
      <c r="J763" s="304"/>
      <c r="K763" s="304"/>
      <c r="L763" s="304"/>
      <c r="M763" s="304"/>
      <c r="N763" s="304"/>
      <c r="O763" s="305" t="str">
        <f t="shared" si="142"/>
        <v/>
      </c>
      <c r="P763" s="306" t="str">
        <f t="shared" si="132"/>
        <v/>
      </c>
      <c r="Q763" s="307">
        <f t="shared" si="133"/>
        <v>100</v>
      </c>
      <c r="R763" s="308" t="str">
        <f t="shared" si="134"/>
        <v/>
      </c>
      <c r="S763" s="309">
        <v>100</v>
      </c>
      <c r="T763" s="310" t="str">
        <f t="shared" si="135"/>
        <v/>
      </c>
      <c r="U763" s="311">
        <v>0</v>
      </c>
      <c r="V763" s="312" t="str">
        <f t="shared" si="136"/>
        <v/>
      </c>
      <c r="W763" s="313" t="s">
        <v>125</v>
      </c>
      <c r="X763" s="314" t="str">
        <f t="shared" si="137"/>
        <v/>
      </c>
      <c r="Y763" s="313" t="s">
        <v>56</v>
      </c>
      <c r="Z763" s="314" t="str">
        <f>IF(SUM($E763:$N763)&gt;0,$X763*(VLOOKUP($Y763,'Lookup Tables'!$K$4:$L$7,2,FALSE)),"")</f>
        <v/>
      </c>
      <c r="AA763" s="309">
        <v>100</v>
      </c>
      <c r="AB763" s="314" t="str">
        <f t="shared" si="138"/>
        <v/>
      </c>
      <c r="AC763" s="309" t="s">
        <v>62</v>
      </c>
      <c r="AD763" s="314" t="str">
        <f t="shared" si="139"/>
        <v/>
      </c>
      <c r="AE763" s="309" t="s">
        <v>56</v>
      </c>
      <c r="AF763" s="314" t="str">
        <f t="shared" si="140"/>
        <v/>
      </c>
      <c r="AG763" s="315" t="str">
        <f t="shared" si="143"/>
        <v/>
      </c>
      <c r="AH763" s="316" t="s">
        <v>68</v>
      </c>
      <c r="AI763" s="317" t="str">
        <f t="shared" si="141"/>
        <v/>
      </c>
    </row>
    <row r="764" spans="1:35" ht="17.25" customHeight="1" x14ac:dyDescent="0.3">
      <c r="A764" s="24"/>
      <c r="B764" s="302">
        <v>752</v>
      </c>
      <c r="C764" s="303"/>
      <c r="D764" s="303"/>
      <c r="E764" s="304"/>
      <c r="F764" s="304"/>
      <c r="G764" s="304"/>
      <c r="H764" s="304"/>
      <c r="I764" s="304"/>
      <c r="J764" s="304"/>
      <c r="K764" s="304"/>
      <c r="L764" s="304"/>
      <c r="M764" s="304"/>
      <c r="N764" s="304"/>
      <c r="O764" s="305" t="str">
        <f t="shared" si="142"/>
        <v/>
      </c>
      <c r="P764" s="306" t="str">
        <f t="shared" si="132"/>
        <v/>
      </c>
      <c r="Q764" s="307">
        <f t="shared" si="133"/>
        <v>100</v>
      </c>
      <c r="R764" s="308" t="str">
        <f t="shared" si="134"/>
        <v/>
      </c>
      <c r="S764" s="309">
        <v>100</v>
      </c>
      <c r="T764" s="310" t="str">
        <f t="shared" si="135"/>
        <v/>
      </c>
      <c r="U764" s="311">
        <v>0</v>
      </c>
      <c r="V764" s="312" t="str">
        <f t="shared" si="136"/>
        <v/>
      </c>
      <c r="W764" s="313" t="s">
        <v>125</v>
      </c>
      <c r="X764" s="314" t="str">
        <f t="shared" si="137"/>
        <v/>
      </c>
      <c r="Y764" s="313" t="s">
        <v>56</v>
      </c>
      <c r="Z764" s="314" t="str">
        <f>IF(SUM($E764:$N764)&gt;0,$X764*(VLOOKUP($Y764,'Lookup Tables'!$K$4:$L$7,2,FALSE)),"")</f>
        <v/>
      </c>
      <c r="AA764" s="309">
        <v>100</v>
      </c>
      <c r="AB764" s="314" t="str">
        <f t="shared" si="138"/>
        <v/>
      </c>
      <c r="AC764" s="309" t="s">
        <v>62</v>
      </c>
      <c r="AD764" s="314" t="str">
        <f t="shared" si="139"/>
        <v/>
      </c>
      <c r="AE764" s="309" t="s">
        <v>56</v>
      </c>
      <c r="AF764" s="314" t="str">
        <f t="shared" si="140"/>
        <v/>
      </c>
      <c r="AG764" s="315" t="str">
        <f t="shared" si="143"/>
        <v/>
      </c>
      <c r="AH764" s="316" t="s">
        <v>68</v>
      </c>
      <c r="AI764" s="317" t="str">
        <f t="shared" si="141"/>
        <v/>
      </c>
    </row>
    <row r="765" spans="1:35" ht="17.25" customHeight="1" x14ac:dyDescent="0.3">
      <c r="A765" s="24"/>
      <c r="B765" s="302">
        <v>753</v>
      </c>
      <c r="C765" s="303"/>
      <c r="D765" s="303"/>
      <c r="E765" s="304"/>
      <c r="F765" s="304"/>
      <c r="G765" s="304"/>
      <c r="H765" s="304"/>
      <c r="I765" s="304"/>
      <c r="J765" s="304"/>
      <c r="K765" s="304"/>
      <c r="L765" s="304"/>
      <c r="M765" s="304"/>
      <c r="N765" s="304"/>
      <c r="O765" s="305" t="str">
        <f t="shared" si="142"/>
        <v/>
      </c>
      <c r="P765" s="306" t="str">
        <f t="shared" si="132"/>
        <v/>
      </c>
      <c r="Q765" s="307">
        <f t="shared" si="133"/>
        <v>100</v>
      </c>
      <c r="R765" s="308" t="str">
        <f t="shared" si="134"/>
        <v/>
      </c>
      <c r="S765" s="309">
        <v>100</v>
      </c>
      <c r="T765" s="310" t="str">
        <f t="shared" si="135"/>
        <v/>
      </c>
      <c r="U765" s="311">
        <v>0</v>
      </c>
      <c r="V765" s="312" t="str">
        <f t="shared" si="136"/>
        <v/>
      </c>
      <c r="W765" s="313" t="s">
        <v>125</v>
      </c>
      <c r="X765" s="314" t="str">
        <f t="shared" si="137"/>
        <v/>
      </c>
      <c r="Y765" s="313" t="s">
        <v>56</v>
      </c>
      <c r="Z765" s="314" t="str">
        <f>IF(SUM($E765:$N765)&gt;0,$X765*(VLOOKUP($Y765,'Lookup Tables'!$K$4:$L$7,2,FALSE)),"")</f>
        <v/>
      </c>
      <c r="AA765" s="309">
        <v>100</v>
      </c>
      <c r="AB765" s="314" t="str">
        <f t="shared" si="138"/>
        <v/>
      </c>
      <c r="AC765" s="309" t="s">
        <v>62</v>
      </c>
      <c r="AD765" s="314" t="str">
        <f t="shared" si="139"/>
        <v/>
      </c>
      <c r="AE765" s="309" t="s">
        <v>56</v>
      </c>
      <c r="AF765" s="314" t="str">
        <f t="shared" si="140"/>
        <v/>
      </c>
      <c r="AG765" s="315" t="str">
        <f t="shared" si="143"/>
        <v/>
      </c>
      <c r="AH765" s="316" t="s">
        <v>68</v>
      </c>
      <c r="AI765" s="317" t="str">
        <f t="shared" si="141"/>
        <v/>
      </c>
    </row>
    <row r="766" spans="1:35" ht="17.25" customHeight="1" x14ac:dyDescent="0.3">
      <c r="A766" s="24"/>
      <c r="B766" s="302">
        <v>754</v>
      </c>
      <c r="C766" s="303"/>
      <c r="D766" s="303"/>
      <c r="E766" s="304"/>
      <c r="F766" s="304"/>
      <c r="G766" s="304"/>
      <c r="H766" s="304"/>
      <c r="I766" s="304"/>
      <c r="J766" s="304"/>
      <c r="K766" s="304"/>
      <c r="L766" s="304"/>
      <c r="M766" s="304"/>
      <c r="N766" s="304"/>
      <c r="O766" s="305" t="str">
        <f t="shared" si="142"/>
        <v/>
      </c>
      <c r="P766" s="306" t="str">
        <f t="shared" si="132"/>
        <v/>
      </c>
      <c r="Q766" s="307">
        <f t="shared" si="133"/>
        <v>100</v>
      </c>
      <c r="R766" s="308" t="str">
        <f t="shared" si="134"/>
        <v/>
      </c>
      <c r="S766" s="309">
        <v>100</v>
      </c>
      <c r="T766" s="310" t="str">
        <f t="shared" si="135"/>
        <v/>
      </c>
      <c r="U766" s="311">
        <v>0</v>
      </c>
      <c r="V766" s="312" t="str">
        <f t="shared" si="136"/>
        <v/>
      </c>
      <c r="W766" s="313" t="s">
        <v>125</v>
      </c>
      <c r="X766" s="314" t="str">
        <f t="shared" si="137"/>
        <v/>
      </c>
      <c r="Y766" s="313" t="s">
        <v>56</v>
      </c>
      <c r="Z766" s="314" t="str">
        <f>IF(SUM($E766:$N766)&gt;0,$X766*(VLOOKUP($Y766,'Lookup Tables'!$K$4:$L$7,2,FALSE)),"")</f>
        <v/>
      </c>
      <c r="AA766" s="309">
        <v>100</v>
      </c>
      <c r="AB766" s="314" t="str">
        <f t="shared" si="138"/>
        <v/>
      </c>
      <c r="AC766" s="309" t="s">
        <v>62</v>
      </c>
      <c r="AD766" s="314" t="str">
        <f t="shared" si="139"/>
        <v/>
      </c>
      <c r="AE766" s="309" t="s">
        <v>56</v>
      </c>
      <c r="AF766" s="314" t="str">
        <f t="shared" si="140"/>
        <v/>
      </c>
      <c r="AG766" s="315" t="str">
        <f t="shared" si="143"/>
        <v/>
      </c>
      <c r="AH766" s="316" t="s">
        <v>68</v>
      </c>
      <c r="AI766" s="317" t="str">
        <f t="shared" si="141"/>
        <v/>
      </c>
    </row>
    <row r="767" spans="1:35" ht="17.25" customHeight="1" x14ac:dyDescent="0.3">
      <c r="A767" s="24"/>
      <c r="B767" s="302">
        <v>755</v>
      </c>
      <c r="C767" s="303"/>
      <c r="D767" s="303"/>
      <c r="E767" s="304"/>
      <c r="F767" s="304"/>
      <c r="G767" s="304"/>
      <c r="H767" s="304"/>
      <c r="I767" s="304"/>
      <c r="J767" s="304"/>
      <c r="K767" s="304"/>
      <c r="L767" s="304"/>
      <c r="M767" s="304"/>
      <c r="N767" s="304"/>
      <c r="O767" s="305" t="str">
        <f t="shared" si="142"/>
        <v/>
      </c>
      <c r="P767" s="306" t="str">
        <f t="shared" si="132"/>
        <v/>
      </c>
      <c r="Q767" s="307">
        <f t="shared" si="133"/>
        <v>100</v>
      </c>
      <c r="R767" s="308" t="str">
        <f t="shared" si="134"/>
        <v/>
      </c>
      <c r="S767" s="309">
        <v>100</v>
      </c>
      <c r="T767" s="310" t="str">
        <f t="shared" si="135"/>
        <v/>
      </c>
      <c r="U767" s="311">
        <v>0</v>
      </c>
      <c r="V767" s="312" t="str">
        <f t="shared" si="136"/>
        <v/>
      </c>
      <c r="W767" s="313" t="s">
        <v>125</v>
      </c>
      <c r="X767" s="314" t="str">
        <f t="shared" si="137"/>
        <v/>
      </c>
      <c r="Y767" s="313" t="s">
        <v>56</v>
      </c>
      <c r="Z767" s="314" t="str">
        <f>IF(SUM($E767:$N767)&gt;0,$X767*(VLOOKUP($Y767,'Lookup Tables'!$K$4:$L$7,2,FALSE)),"")</f>
        <v/>
      </c>
      <c r="AA767" s="309">
        <v>100</v>
      </c>
      <c r="AB767" s="314" t="str">
        <f t="shared" si="138"/>
        <v/>
      </c>
      <c r="AC767" s="309" t="s">
        <v>62</v>
      </c>
      <c r="AD767" s="314" t="str">
        <f t="shared" si="139"/>
        <v/>
      </c>
      <c r="AE767" s="309" t="s">
        <v>56</v>
      </c>
      <c r="AF767" s="314" t="str">
        <f t="shared" si="140"/>
        <v/>
      </c>
      <c r="AG767" s="315" t="str">
        <f t="shared" si="143"/>
        <v/>
      </c>
      <c r="AH767" s="316" t="s">
        <v>68</v>
      </c>
      <c r="AI767" s="317" t="str">
        <f t="shared" si="141"/>
        <v/>
      </c>
    </row>
    <row r="768" spans="1:35" ht="17.25" customHeight="1" x14ac:dyDescent="0.3">
      <c r="A768" s="24"/>
      <c r="B768" s="302">
        <v>756</v>
      </c>
      <c r="C768" s="303"/>
      <c r="D768" s="303"/>
      <c r="E768" s="304"/>
      <c r="F768" s="304"/>
      <c r="G768" s="304"/>
      <c r="H768" s="304"/>
      <c r="I768" s="304"/>
      <c r="J768" s="304"/>
      <c r="K768" s="304"/>
      <c r="L768" s="304"/>
      <c r="M768" s="304"/>
      <c r="N768" s="304"/>
      <c r="O768" s="305" t="str">
        <f t="shared" si="142"/>
        <v/>
      </c>
      <c r="P768" s="306" t="str">
        <f t="shared" si="132"/>
        <v/>
      </c>
      <c r="Q768" s="307">
        <f t="shared" si="133"/>
        <v>100</v>
      </c>
      <c r="R768" s="308" t="str">
        <f t="shared" si="134"/>
        <v/>
      </c>
      <c r="S768" s="309">
        <v>100</v>
      </c>
      <c r="T768" s="310" t="str">
        <f t="shared" si="135"/>
        <v/>
      </c>
      <c r="U768" s="311">
        <v>0</v>
      </c>
      <c r="V768" s="312" t="str">
        <f t="shared" si="136"/>
        <v/>
      </c>
      <c r="W768" s="313" t="s">
        <v>125</v>
      </c>
      <c r="X768" s="314" t="str">
        <f t="shared" si="137"/>
        <v/>
      </c>
      <c r="Y768" s="313" t="s">
        <v>56</v>
      </c>
      <c r="Z768" s="314" t="str">
        <f>IF(SUM($E768:$N768)&gt;0,$X768*(VLOOKUP($Y768,'Lookup Tables'!$K$4:$L$7,2,FALSE)),"")</f>
        <v/>
      </c>
      <c r="AA768" s="309">
        <v>100</v>
      </c>
      <c r="AB768" s="314" t="str">
        <f t="shared" si="138"/>
        <v/>
      </c>
      <c r="AC768" s="309" t="s">
        <v>62</v>
      </c>
      <c r="AD768" s="314" t="str">
        <f t="shared" si="139"/>
        <v/>
      </c>
      <c r="AE768" s="309" t="s">
        <v>56</v>
      </c>
      <c r="AF768" s="314" t="str">
        <f t="shared" si="140"/>
        <v/>
      </c>
      <c r="AG768" s="315" t="str">
        <f t="shared" si="143"/>
        <v/>
      </c>
      <c r="AH768" s="316" t="s">
        <v>68</v>
      </c>
      <c r="AI768" s="317" t="str">
        <f t="shared" si="141"/>
        <v/>
      </c>
    </row>
    <row r="769" spans="1:35" ht="17.25" customHeight="1" x14ac:dyDescent="0.3">
      <c r="A769" s="24"/>
      <c r="B769" s="302">
        <v>757</v>
      </c>
      <c r="C769" s="303"/>
      <c r="D769" s="303"/>
      <c r="E769" s="304"/>
      <c r="F769" s="304"/>
      <c r="G769" s="304"/>
      <c r="H769" s="304"/>
      <c r="I769" s="304"/>
      <c r="J769" s="304"/>
      <c r="K769" s="304"/>
      <c r="L769" s="304"/>
      <c r="M769" s="304"/>
      <c r="N769" s="304"/>
      <c r="O769" s="305" t="str">
        <f t="shared" si="142"/>
        <v/>
      </c>
      <c r="P769" s="306" t="str">
        <f t="shared" si="132"/>
        <v/>
      </c>
      <c r="Q769" s="307">
        <f t="shared" si="133"/>
        <v>100</v>
      </c>
      <c r="R769" s="308" t="str">
        <f t="shared" si="134"/>
        <v/>
      </c>
      <c r="S769" s="309">
        <v>100</v>
      </c>
      <c r="T769" s="310" t="str">
        <f t="shared" si="135"/>
        <v/>
      </c>
      <c r="U769" s="311">
        <v>0</v>
      </c>
      <c r="V769" s="312" t="str">
        <f t="shared" si="136"/>
        <v/>
      </c>
      <c r="W769" s="313" t="s">
        <v>125</v>
      </c>
      <c r="X769" s="314" t="str">
        <f t="shared" si="137"/>
        <v/>
      </c>
      <c r="Y769" s="313" t="s">
        <v>56</v>
      </c>
      <c r="Z769" s="314" t="str">
        <f>IF(SUM($E769:$N769)&gt;0,$X769*(VLOOKUP($Y769,'Lookup Tables'!$K$4:$L$7,2,FALSE)),"")</f>
        <v/>
      </c>
      <c r="AA769" s="309">
        <v>100</v>
      </c>
      <c r="AB769" s="314" t="str">
        <f t="shared" si="138"/>
        <v/>
      </c>
      <c r="AC769" s="309" t="s">
        <v>62</v>
      </c>
      <c r="AD769" s="314" t="str">
        <f t="shared" si="139"/>
        <v/>
      </c>
      <c r="AE769" s="309" t="s">
        <v>56</v>
      </c>
      <c r="AF769" s="314" t="str">
        <f t="shared" si="140"/>
        <v/>
      </c>
      <c r="AG769" s="315" t="str">
        <f t="shared" si="143"/>
        <v/>
      </c>
      <c r="AH769" s="316" t="s">
        <v>68</v>
      </c>
      <c r="AI769" s="317" t="str">
        <f t="shared" si="141"/>
        <v/>
      </c>
    </row>
    <row r="770" spans="1:35" ht="17.25" customHeight="1" x14ac:dyDescent="0.3">
      <c r="A770" s="24"/>
      <c r="B770" s="302">
        <v>758</v>
      </c>
      <c r="C770" s="303"/>
      <c r="D770" s="303"/>
      <c r="E770" s="304"/>
      <c r="F770" s="304"/>
      <c r="G770" s="304"/>
      <c r="H770" s="304"/>
      <c r="I770" s="304"/>
      <c r="J770" s="304"/>
      <c r="K770" s="304"/>
      <c r="L770" s="304"/>
      <c r="M770" s="304"/>
      <c r="N770" s="304"/>
      <c r="O770" s="305" t="str">
        <f t="shared" si="142"/>
        <v/>
      </c>
      <c r="P770" s="306" t="str">
        <f t="shared" si="132"/>
        <v/>
      </c>
      <c r="Q770" s="307">
        <f t="shared" si="133"/>
        <v>100</v>
      </c>
      <c r="R770" s="308" t="str">
        <f t="shared" si="134"/>
        <v/>
      </c>
      <c r="S770" s="309">
        <v>100</v>
      </c>
      <c r="T770" s="310" t="str">
        <f t="shared" si="135"/>
        <v/>
      </c>
      <c r="U770" s="311">
        <v>0</v>
      </c>
      <c r="V770" s="312" t="str">
        <f t="shared" si="136"/>
        <v/>
      </c>
      <c r="W770" s="313" t="s">
        <v>125</v>
      </c>
      <c r="X770" s="314" t="str">
        <f t="shared" si="137"/>
        <v/>
      </c>
      <c r="Y770" s="313" t="s">
        <v>56</v>
      </c>
      <c r="Z770" s="314" t="str">
        <f>IF(SUM($E770:$N770)&gt;0,$X770*(VLOOKUP($Y770,'Lookup Tables'!$K$4:$L$7,2,FALSE)),"")</f>
        <v/>
      </c>
      <c r="AA770" s="309">
        <v>100</v>
      </c>
      <c r="AB770" s="314" t="str">
        <f t="shared" si="138"/>
        <v/>
      </c>
      <c r="AC770" s="309" t="s">
        <v>62</v>
      </c>
      <c r="AD770" s="314" t="str">
        <f t="shared" si="139"/>
        <v/>
      </c>
      <c r="AE770" s="309" t="s">
        <v>56</v>
      </c>
      <c r="AF770" s="314" t="str">
        <f t="shared" si="140"/>
        <v/>
      </c>
      <c r="AG770" s="315" t="str">
        <f t="shared" si="143"/>
        <v/>
      </c>
      <c r="AH770" s="316" t="s">
        <v>68</v>
      </c>
      <c r="AI770" s="317" t="str">
        <f t="shared" si="141"/>
        <v/>
      </c>
    </row>
    <row r="771" spans="1:35" ht="17.25" customHeight="1" x14ac:dyDescent="0.3">
      <c r="A771" s="24"/>
      <c r="B771" s="302">
        <v>759</v>
      </c>
      <c r="C771" s="303"/>
      <c r="D771" s="303"/>
      <c r="E771" s="304"/>
      <c r="F771" s="304"/>
      <c r="G771" s="304"/>
      <c r="H771" s="304"/>
      <c r="I771" s="304"/>
      <c r="J771" s="304"/>
      <c r="K771" s="304"/>
      <c r="L771" s="304"/>
      <c r="M771" s="304"/>
      <c r="N771" s="304"/>
      <c r="O771" s="305" t="str">
        <f t="shared" si="142"/>
        <v/>
      </c>
      <c r="P771" s="306" t="str">
        <f t="shared" si="132"/>
        <v/>
      </c>
      <c r="Q771" s="307">
        <f t="shared" si="133"/>
        <v>100</v>
      </c>
      <c r="R771" s="308" t="str">
        <f t="shared" si="134"/>
        <v/>
      </c>
      <c r="S771" s="309">
        <v>100</v>
      </c>
      <c r="T771" s="310" t="str">
        <f t="shared" si="135"/>
        <v/>
      </c>
      <c r="U771" s="311">
        <v>0</v>
      </c>
      <c r="V771" s="312" t="str">
        <f t="shared" si="136"/>
        <v/>
      </c>
      <c r="W771" s="313" t="s">
        <v>125</v>
      </c>
      <c r="X771" s="314" t="str">
        <f t="shared" si="137"/>
        <v/>
      </c>
      <c r="Y771" s="313" t="s">
        <v>56</v>
      </c>
      <c r="Z771" s="314" t="str">
        <f>IF(SUM($E771:$N771)&gt;0,$X771*(VLOOKUP($Y771,'Lookup Tables'!$K$4:$L$7,2,FALSE)),"")</f>
        <v/>
      </c>
      <c r="AA771" s="309">
        <v>100</v>
      </c>
      <c r="AB771" s="314" t="str">
        <f t="shared" si="138"/>
        <v/>
      </c>
      <c r="AC771" s="309" t="s">
        <v>62</v>
      </c>
      <c r="AD771" s="314" t="str">
        <f t="shared" si="139"/>
        <v/>
      </c>
      <c r="AE771" s="309" t="s">
        <v>56</v>
      </c>
      <c r="AF771" s="314" t="str">
        <f t="shared" si="140"/>
        <v/>
      </c>
      <c r="AG771" s="315" t="str">
        <f t="shared" si="143"/>
        <v/>
      </c>
      <c r="AH771" s="316" t="s">
        <v>68</v>
      </c>
      <c r="AI771" s="317" t="str">
        <f t="shared" si="141"/>
        <v/>
      </c>
    </row>
    <row r="772" spans="1:35" ht="17.25" customHeight="1" x14ac:dyDescent="0.3">
      <c r="A772" s="24"/>
      <c r="B772" s="302">
        <v>760</v>
      </c>
      <c r="C772" s="303"/>
      <c r="D772" s="303"/>
      <c r="E772" s="304"/>
      <c r="F772" s="304"/>
      <c r="G772" s="304"/>
      <c r="H772" s="304"/>
      <c r="I772" s="304"/>
      <c r="J772" s="304"/>
      <c r="K772" s="304"/>
      <c r="L772" s="304"/>
      <c r="M772" s="304"/>
      <c r="N772" s="304"/>
      <c r="O772" s="305" t="str">
        <f t="shared" si="142"/>
        <v/>
      </c>
      <c r="P772" s="306" t="str">
        <f t="shared" si="132"/>
        <v/>
      </c>
      <c r="Q772" s="307">
        <f t="shared" si="133"/>
        <v>100</v>
      </c>
      <c r="R772" s="308" t="str">
        <f t="shared" si="134"/>
        <v/>
      </c>
      <c r="S772" s="309">
        <v>100</v>
      </c>
      <c r="T772" s="310" t="str">
        <f t="shared" si="135"/>
        <v/>
      </c>
      <c r="U772" s="311">
        <v>0</v>
      </c>
      <c r="V772" s="312" t="str">
        <f t="shared" si="136"/>
        <v/>
      </c>
      <c r="W772" s="313" t="s">
        <v>125</v>
      </c>
      <c r="X772" s="314" t="str">
        <f t="shared" si="137"/>
        <v/>
      </c>
      <c r="Y772" s="313" t="s">
        <v>56</v>
      </c>
      <c r="Z772" s="314" t="str">
        <f>IF(SUM($E772:$N772)&gt;0,$X772*(VLOOKUP($Y772,'Lookup Tables'!$K$4:$L$7,2,FALSE)),"")</f>
        <v/>
      </c>
      <c r="AA772" s="309">
        <v>100</v>
      </c>
      <c r="AB772" s="314" t="str">
        <f t="shared" si="138"/>
        <v/>
      </c>
      <c r="AC772" s="309" t="s">
        <v>62</v>
      </c>
      <c r="AD772" s="314" t="str">
        <f t="shared" si="139"/>
        <v/>
      </c>
      <c r="AE772" s="309" t="s">
        <v>56</v>
      </c>
      <c r="AF772" s="314" t="str">
        <f t="shared" si="140"/>
        <v/>
      </c>
      <c r="AG772" s="315" t="str">
        <f t="shared" si="143"/>
        <v/>
      </c>
      <c r="AH772" s="316" t="s">
        <v>68</v>
      </c>
      <c r="AI772" s="317" t="str">
        <f t="shared" si="141"/>
        <v/>
      </c>
    </row>
    <row r="773" spans="1:35" ht="17.25" customHeight="1" x14ac:dyDescent="0.3">
      <c r="A773" s="24"/>
      <c r="B773" s="302">
        <v>761</v>
      </c>
      <c r="C773" s="303"/>
      <c r="D773" s="303"/>
      <c r="E773" s="304"/>
      <c r="F773" s="304"/>
      <c r="G773" s="304"/>
      <c r="H773" s="304"/>
      <c r="I773" s="304"/>
      <c r="J773" s="304"/>
      <c r="K773" s="304"/>
      <c r="L773" s="304"/>
      <c r="M773" s="304"/>
      <c r="N773" s="304"/>
      <c r="O773" s="305" t="str">
        <f t="shared" si="142"/>
        <v/>
      </c>
      <c r="P773" s="306" t="str">
        <f t="shared" si="132"/>
        <v/>
      </c>
      <c r="Q773" s="307">
        <f t="shared" si="133"/>
        <v>100</v>
      </c>
      <c r="R773" s="308" t="str">
        <f t="shared" si="134"/>
        <v/>
      </c>
      <c r="S773" s="309">
        <v>100</v>
      </c>
      <c r="T773" s="310" t="str">
        <f t="shared" si="135"/>
        <v/>
      </c>
      <c r="U773" s="311">
        <v>0</v>
      </c>
      <c r="V773" s="312" t="str">
        <f t="shared" si="136"/>
        <v/>
      </c>
      <c r="W773" s="313" t="s">
        <v>125</v>
      </c>
      <c r="X773" s="314" t="str">
        <f t="shared" si="137"/>
        <v/>
      </c>
      <c r="Y773" s="313" t="s">
        <v>56</v>
      </c>
      <c r="Z773" s="314" t="str">
        <f>IF(SUM($E773:$N773)&gt;0,$X773*(VLOOKUP($Y773,'Lookup Tables'!$K$4:$L$7,2,FALSE)),"")</f>
        <v/>
      </c>
      <c r="AA773" s="309">
        <v>100</v>
      </c>
      <c r="AB773" s="314" t="str">
        <f t="shared" si="138"/>
        <v/>
      </c>
      <c r="AC773" s="309" t="s">
        <v>62</v>
      </c>
      <c r="AD773" s="314" t="str">
        <f t="shared" si="139"/>
        <v/>
      </c>
      <c r="AE773" s="309" t="s">
        <v>56</v>
      </c>
      <c r="AF773" s="314" t="str">
        <f t="shared" si="140"/>
        <v/>
      </c>
      <c r="AG773" s="315" t="str">
        <f t="shared" si="143"/>
        <v/>
      </c>
      <c r="AH773" s="316" t="s">
        <v>68</v>
      </c>
      <c r="AI773" s="317" t="str">
        <f t="shared" si="141"/>
        <v/>
      </c>
    </row>
    <row r="774" spans="1:35" ht="17.25" customHeight="1" x14ac:dyDescent="0.3">
      <c r="A774" s="24"/>
      <c r="B774" s="302">
        <v>762</v>
      </c>
      <c r="C774" s="303"/>
      <c r="D774" s="303"/>
      <c r="E774" s="304"/>
      <c r="F774" s="304"/>
      <c r="G774" s="304"/>
      <c r="H774" s="304"/>
      <c r="I774" s="304"/>
      <c r="J774" s="304"/>
      <c r="K774" s="304"/>
      <c r="L774" s="304"/>
      <c r="M774" s="304"/>
      <c r="N774" s="304"/>
      <c r="O774" s="305" t="str">
        <f t="shared" si="142"/>
        <v/>
      </c>
      <c r="P774" s="306" t="str">
        <f t="shared" si="132"/>
        <v/>
      </c>
      <c r="Q774" s="307">
        <f t="shared" si="133"/>
        <v>100</v>
      </c>
      <c r="R774" s="308" t="str">
        <f t="shared" si="134"/>
        <v/>
      </c>
      <c r="S774" s="309">
        <v>100</v>
      </c>
      <c r="T774" s="310" t="str">
        <f t="shared" si="135"/>
        <v/>
      </c>
      <c r="U774" s="311">
        <v>0</v>
      </c>
      <c r="V774" s="312" t="str">
        <f t="shared" si="136"/>
        <v/>
      </c>
      <c r="W774" s="313" t="s">
        <v>125</v>
      </c>
      <c r="X774" s="314" t="str">
        <f t="shared" si="137"/>
        <v/>
      </c>
      <c r="Y774" s="313" t="s">
        <v>56</v>
      </c>
      <c r="Z774" s="314" t="str">
        <f>IF(SUM($E774:$N774)&gt;0,$X774*(VLOOKUP($Y774,'Lookup Tables'!$K$4:$L$7,2,FALSE)),"")</f>
        <v/>
      </c>
      <c r="AA774" s="309">
        <v>100</v>
      </c>
      <c r="AB774" s="314" t="str">
        <f t="shared" si="138"/>
        <v/>
      </c>
      <c r="AC774" s="309" t="s">
        <v>62</v>
      </c>
      <c r="AD774" s="314" t="str">
        <f t="shared" si="139"/>
        <v/>
      </c>
      <c r="AE774" s="309" t="s">
        <v>56</v>
      </c>
      <c r="AF774" s="314" t="str">
        <f t="shared" si="140"/>
        <v/>
      </c>
      <c r="AG774" s="315" t="str">
        <f t="shared" si="143"/>
        <v/>
      </c>
      <c r="AH774" s="316" t="s">
        <v>68</v>
      </c>
      <c r="AI774" s="317" t="str">
        <f t="shared" si="141"/>
        <v/>
      </c>
    </row>
    <row r="775" spans="1:35" ht="17.25" customHeight="1" x14ac:dyDescent="0.3">
      <c r="A775" s="24"/>
      <c r="B775" s="302">
        <v>763</v>
      </c>
      <c r="C775" s="303"/>
      <c r="D775" s="303"/>
      <c r="E775" s="304"/>
      <c r="F775" s="304"/>
      <c r="G775" s="304"/>
      <c r="H775" s="304"/>
      <c r="I775" s="304"/>
      <c r="J775" s="304"/>
      <c r="K775" s="304"/>
      <c r="L775" s="304"/>
      <c r="M775" s="304"/>
      <c r="N775" s="304"/>
      <c r="O775" s="305" t="str">
        <f t="shared" si="142"/>
        <v/>
      </c>
      <c r="P775" s="306" t="str">
        <f t="shared" si="132"/>
        <v/>
      </c>
      <c r="Q775" s="307">
        <f t="shared" si="133"/>
        <v>100</v>
      </c>
      <c r="R775" s="308" t="str">
        <f t="shared" si="134"/>
        <v/>
      </c>
      <c r="S775" s="309">
        <v>100</v>
      </c>
      <c r="T775" s="310" t="str">
        <f t="shared" si="135"/>
        <v/>
      </c>
      <c r="U775" s="311">
        <v>0</v>
      </c>
      <c r="V775" s="312" t="str">
        <f t="shared" si="136"/>
        <v/>
      </c>
      <c r="W775" s="313" t="s">
        <v>125</v>
      </c>
      <c r="X775" s="314" t="str">
        <f t="shared" si="137"/>
        <v/>
      </c>
      <c r="Y775" s="313" t="s">
        <v>56</v>
      </c>
      <c r="Z775" s="314" t="str">
        <f>IF(SUM($E775:$N775)&gt;0,$X775*(VLOOKUP($Y775,'Lookup Tables'!$K$4:$L$7,2,FALSE)),"")</f>
        <v/>
      </c>
      <c r="AA775" s="309">
        <v>100</v>
      </c>
      <c r="AB775" s="314" t="str">
        <f t="shared" si="138"/>
        <v/>
      </c>
      <c r="AC775" s="309" t="s">
        <v>62</v>
      </c>
      <c r="AD775" s="314" t="str">
        <f t="shared" si="139"/>
        <v/>
      </c>
      <c r="AE775" s="309" t="s">
        <v>56</v>
      </c>
      <c r="AF775" s="314" t="str">
        <f t="shared" si="140"/>
        <v/>
      </c>
      <c r="AG775" s="315" t="str">
        <f t="shared" si="143"/>
        <v/>
      </c>
      <c r="AH775" s="316" t="s">
        <v>68</v>
      </c>
      <c r="AI775" s="317" t="str">
        <f t="shared" si="141"/>
        <v/>
      </c>
    </row>
    <row r="776" spans="1:35" ht="17.25" customHeight="1" x14ac:dyDescent="0.3">
      <c r="A776" s="24"/>
      <c r="B776" s="302">
        <v>764</v>
      </c>
      <c r="C776" s="303"/>
      <c r="D776" s="303"/>
      <c r="E776" s="304"/>
      <c r="F776" s="304"/>
      <c r="G776" s="304"/>
      <c r="H776" s="304"/>
      <c r="I776" s="304"/>
      <c r="J776" s="304"/>
      <c r="K776" s="304"/>
      <c r="L776" s="304"/>
      <c r="M776" s="304"/>
      <c r="N776" s="304"/>
      <c r="O776" s="305" t="str">
        <f t="shared" si="142"/>
        <v/>
      </c>
      <c r="P776" s="306" t="str">
        <f t="shared" si="132"/>
        <v/>
      </c>
      <c r="Q776" s="307">
        <f t="shared" si="133"/>
        <v>100</v>
      </c>
      <c r="R776" s="308" t="str">
        <f t="shared" si="134"/>
        <v/>
      </c>
      <c r="S776" s="309">
        <v>100</v>
      </c>
      <c r="T776" s="310" t="str">
        <f t="shared" si="135"/>
        <v/>
      </c>
      <c r="U776" s="311">
        <v>0</v>
      </c>
      <c r="V776" s="312" t="str">
        <f t="shared" si="136"/>
        <v/>
      </c>
      <c r="W776" s="313" t="s">
        <v>125</v>
      </c>
      <c r="X776" s="314" t="str">
        <f t="shared" si="137"/>
        <v/>
      </c>
      <c r="Y776" s="313" t="s">
        <v>56</v>
      </c>
      <c r="Z776" s="314" t="str">
        <f>IF(SUM($E776:$N776)&gt;0,$X776*(VLOOKUP($Y776,'Lookup Tables'!$K$4:$L$7,2,FALSE)),"")</f>
        <v/>
      </c>
      <c r="AA776" s="309">
        <v>100</v>
      </c>
      <c r="AB776" s="314" t="str">
        <f t="shared" si="138"/>
        <v/>
      </c>
      <c r="AC776" s="309" t="s">
        <v>62</v>
      </c>
      <c r="AD776" s="314" t="str">
        <f t="shared" si="139"/>
        <v/>
      </c>
      <c r="AE776" s="309" t="s">
        <v>56</v>
      </c>
      <c r="AF776" s="314" t="str">
        <f t="shared" si="140"/>
        <v/>
      </c>
      <c r="AG776" s="315" t="str">
        <f t="shared" si="143"/>
        <v/>
      </c>
      <c r="AH776" s="316" t="s">
        <v>68</v>
      </c>
      <c r="AI776" s="317" t="str">
        <f t="shared" si="141"/>
        <v/>
      </c>
    </row>
    <row r="777" spans="1:35" ht="17.25" customHeight="1" x14ac:dyDescent="0.3">
      <c r="A777" s="24"/>
      <c r="B777" s="302">
        <v>765</v>
      </c>
      <c r="C777" s="303"/>
      <c r="D777" s="303"/>
      <c r="E777" s="304"/>
      <c r="F777" s="304"/>
      <c r="G777" s="304"/>
      <c r="H777" s="304"/>
      <c r="I777" s="304"/>
      <c r="J777" s="304"/>
      <c r="K777" s="304"/>
      <c r="L777" s="304"/>
      <c r="M777" s="304"/>
      <c r="N777" s="304"/>
      <c r="O777" s="305" t="str">
        <f t="shared" si="142"/>
        <v/>
      </c>
      <c r="P777" s="306" t="str">
        <f t="shared" si="132"/>
        <v/>
      </c>
      <c r="Q777" s="307">
        <f t="shared" si="133"/>
        <v>100</v>
      </c>
      <c r="R777" s="308" t="str">
        <f t="shared" si="134"/>
        <v/>
      </c>
      <c r="S777" s="309">
        <v>100</v>
      </c>
      <c r="T777" s="310" t="str">
        <f t="shared" si="135"/>
        <v/>
      </c>
      <c r="U777" s="311">
        <v>0</v>
      </c>
      <c r="V777" s="312" t="str">
        <f t="shared" si="136"/>
        <v/>
      </c>
      <c r="W777" s="313" t="s">
        <v>125</v>
      </c>
      <c r="X777" s="314" t="str">
        <f t="shared" si="137"/>
        <v/>
      </c>
      <c r="Y777" s="313" t="s">
        <v>56</v>
      </c>
      <c r="Z777" s="314" t="str">
        <f>IF(SUM($E777:$N777)&gt;0,$X777*(VLOOKUP($Y777,'Lookup Tables'!$K$4:$L$7,2,FALSE)),"")</f>
        <v/>
      </c>
      <c r="AA777" s="309">
        <v>100</v>
      </c>
      <c r="AB777" s="314" t="str">
        <f t="shared" si="138"/>
        <v/>
      </c>
      <c r="AC777" s="309" t="s">
        <v>62</v>
      </c>
      <c r="AD777" s="314" t="str">
        <f t="shared" si="139"/>
        <v/>
      </c>
      <c r="AE777" s="309" t="s">
        <v>56</v>
      </c>
      <c r="AF777" s="314" t="str">
        <f t="shared" si="140"/>
        <v/>
      </c>
      <c r="AG777" s="315" t="str">
        <f t="shared" si="143"/>
        <v/>
      </c>
      <c r="AH777" s="316" t="s">
        <v>68</v>
      </c>
      <c r="AI777" s="317" t="str">
        <f t="shared" si="141"/>
        <v/>
      </c>
    </row>
    <row r="778" spans="1:35" ht="17.25" customHeight="1" x14ac:dyDescent="0.3">
      <c r="A778" s="24"/>
      <c r="B778" s="302">
        <v>766</v>
      </c>
      <c r="C778" s="303"/>
      <c r="D778" s="303"/>
      <c r="E778" s="304"/>
      <c r="F778" s="304"/>
      <c r="G778" s="304"/>
      <c r="H778" s="304"/>
      <c r="I778" s="304"/>
      <c r="J778" s="304"/>
      <c r="K778" s="304"/>
      <c r="L778" s="304"/>
      <c r="M778" s="304"/>
      <c r="N778" s="304"/>
      <c r="O778" s="305" t="str">
        <f t="shared" si="142"/>
        <v/>
      </c>
      <c r="P778" s="306" t="str">
        <f t="shared" si="132"/>
        <v/>
      </c>
      <c r="Q778" s="307">
        <f t="shared" si="133"/>
        <v>100</v>
      </c>
      <c r="R778" s="308" t="str">
        <f t="shared" si="134"/>
        <v/>
      </c>
      <c r="S778" s="309">
        <v>100</v>
      </c>
      <c r="T778" s="310" t="str">
        <f t="shared" si="135"/>
        <v/>
      </c>
      <c r="U778" s="311">
        <v>0</v>
      </c>
      <c r="V778" s="312" t="str">
        <f t="shared" si="136"/>
        <v/>
      </c>
      <c r="W778" s="313" t="s">
        <v>125</v>
      </c>
      <c r="X778" s="314" t="str">
        <f t="shared" si="137"/>
        <v/>
      </c>
      <c r="Y778" s="313" t="s">
        <v>56</v>
      </c>
      <c r="Z778" s="314" t="str">
        <f>IF(SUM($E778:$N778)&gt;0,$X778*(VLOOKUP($Y778,'Lookup Tables'!$K$4:$L$7,2,FALSE)),"")</f>
        <v/>
      </c>
      <c r="AA778" s="309">
        <v>100</v>
      </c>
      <c r="AB778" s="314" t="str">
        <f t="shared" si="138"/>
        <v/>
      </c>
      <c r="AC778" s="309" t="s">
        <v>62</v>
      </c>
      <c r="AD778" s="314" t="str">
        <f t="shared" si="139"/>
        <v/>
      </c>
      <c r="AE778" s="309" t="s">
        <v>56</v>
      </c>
      <c r="AF778" s="314" t="str">
        <f t="shared" si="140"/>
        <v/>
      </c>
      <c r="AG778" s="315" t="str">
        <f t="shared" si="143"/>
        <v/>
      </c>
      <c r="AH778" s="316" t="s">
        <v>68</v>
      </c>
      <c r="AI778" s="317" t="str">
        <f t="shared" si="141"/>
        <v/>
      </c>
    </row>
    <row r="779" spans="1:35" ht="17.25" customHeight="1" x14ac:dyDescent="0.3">
      <c r="A779" s="24"/>
      <c r="B779" s="302">
        <v>767</v>
      </c>
      <c r="C779" s="303"/>
      <c r="D779" s="303"/>
      <c r="E779" s="304"/>
      <c r="F779" s="304"/>
      <c r="G779" s="304"/>
      <c r="H779" s="304"/>
      <c r="I779" s="304"/>
      <c r="J779" s="304"/>
      <c r="K779" s="304"/>
      <c r="L779" s="304"/>
      <c r="M779" s="304"/>
      <c r="N779" s="304"/>
      <c r="O779" s="305" t="str">
        <f t="shared" si="142"/>
        <v/>
      </c>
      <c r="P779" s="306" t="str">
        <f t="shared" si="132"/>
        <v/>
      </c>
      <c r="Q779" s="307">
        <f t="shared" si="133"/>
        <v>100</v>
      </c>
      <c r="R779" s="308" t="str">
        <f t="shared" si="134"/>
        <v/>
      </c>
      <c r="S779" s="309">
        <v>100</v>
      </c>
      <c r="T779" s="310" t="str">
        <f t="shared" si="135"/>
        <v/>
      </c>
      <c r="U779" s="311">
        <v>0</v>
      </c>
      <c r="V779" s="312" t="str">
        <f t="shared" si="136"/>
        <v/>
      </c>
      <c r="W779" s="313" t="s">
        <v>125</v>
      </c>
      <c r="X779" s="314" t="str">
        <f t="shared" si="137"/>
        <v/>
      </c>
      <c r="Y779" s="313" t="s">
        <v>56</v>
      </c>
      <c r="Z779" s="314" t="str">
        <f>IF(SUM($E779:$N779)&gt;0,$X779*(VLOOKUP($Y779,'Lookup Tables'!$K$4:$L$7,2,FALSE)),"")</f>
        <v/>
      </c>
      <c r="AA779" s="309">
        <v>100</v>
      </c>
      <c r="AB779" s="314" t="str">
        <f t="shared" si="138"/>
        <v/>
      </c>
      <c r="AC779" s="309" t="s">
        <v>62</v>
      </c>
      <c r="AD779" s="314" t="str">
        <f t="shared" si="139"/>
        <v/>
      </c>
      <c r="AE779" s="309" t="s">
        <v>56</v>
      </c>
      <c r="AF779" s="314" t="str">
        <f t="shared" si="140"/>
        <v/>
      </c>
      <c r="AG779" s="315" t="str">
        <f t="shared" si="143"/>
        <v/>
      </c>
      <c r="AH779" s="316" t="s">
        <v>68</v>
      </c>
      <c r="AI779" s="317" t="str">
        <f t="shared" si="141"/>
        <v/>
      </c>
    </row>
    <row r="780" spans="1:35" ht="17.25" customHeight="1" x14ac:dyDescent="0.3">
      <c r="A780" s="24"/>
      <c r="B780" s="302">
        <v>768</v>
      </c>
      <c r="C780" s="303"/>
      <c r="D780" s="303"/>
      <c r="E780" s="304"/>
      <c r="F780" s="304"/>
      <c r="G780" s="304"/>
      <c r="H780" s="304"/>
      <c r="I780" s="304"/>
      <c r="J780" s="304"/>
      <c r="K780" s="304"/>
      <c r="L780" s="304"/>
      <c r="M780" s="304"/>
      <c r="N780" s="304"/>
      <c r="O780" s="305" t="str">
        <f t="shared" si="142"/>
        <v/>
      </c>
      <c r="P780" s="306" t="str">
        <f t="shared" si="132"/>
        <v/>
      </c>
      <c r="Q780" s="307">
        <f t="shared" si="133"/>
        <v>100</v>
      </c>
      <c r="R780" s="308" t="str">
        <f t="shared" si="134"/>
        <v/>
      </c>
      <c r="S780" s="309">
        <v>100</v>
      </c>
      <c r="T780" s="310" t="str">
        <f t="shared" si="135"/>
        <v/>
      </c>
      <c r="U780" s="311">
        <v>0</v>
      </c>
      <c r="V780" s="312" t="str">
        <f t="shared" si="136"/>
        <v/>
      </c>
      <c r="W780" s="313" t="s">
        <v>125</v>
      </c>
      <c r="X780" s="314" t="str">
        <f t="shared" si="137"/>
        <v/>
      </c>
      <c r="Y780" s="313" t="s">
        <v>56</v>
      </c>
      <c r="Z780" s="314" t="str">
        <f>IF(SUM($E780:$N780)&gt;0,$X780*(VLOOKUP($Y780,'Lookup Tables'!$K$4:$L$7,2,FALSE)),"")</f>
        <v/>
      </c>
      <c r="AA780" s="309">
        <v>100</v>
      </c>
      <c r="AB780" s="314" t="str">
        <f t="shared" si="138"/>
        <v/>
      </c>
      <c r="AC780" s="309" t="s">
        <v>62</v>
      </c>
      <c r="AD780" s="314" t="str">
        <f t="shared" si="139"/>
        <v/>
      </c>
      <c r="AE780" s="309" t="s">
        <v>56</v>
      </c>
      <c r="AF780" s="314" t="str">
        <f t="shared" si="140"/>
        <v/>
      </c>
      <c r="AG780" s="315" t="str">
        <f t="shared" si="143"/>
        <v/>
      </c>
      <c r="AH780" s="316" t="s">
        <v>68</v>
      </c>
      <c r="AI780" s="317" t="str">
        <f t="shared" si="141"/>
        <v/>
      </c>
    </row>
    <row r="781" spans="1:35" ht="17.25" customHeight="1" x14ac:dyDescent="0.3">
      <c r="A781" s="24"/>
      <c r="B781" s="302">
        <v>769</v>
      </c>
      <c r="C781" s="303"/>
      <c r="D781" s="303"/>
      <c r="E781" s="304"/>
      <c r="F781" s="304"/>
      <c r="G781" s="304"/>
      <c r="H781" s="304"/>
      <c r="I781" s="304"/>
      <c r="J781" s="304"/>
      <c r="K781" s="304"/>
      <c r="L781" s="304"/>
      <c r="M781" s="304"/>
      <c r="N781" s="304"/>
      <c r="O781" s="305" t="str">
        <f t="shared" si="142"/>
        <v/>
      </c>
      <c r="P781" s="306" t="str">
        <f t="shared" ref="P781:P844" si="144">IF(SUM($E781:$N781)&gt;0,($O781/2)^2*PI()*$T$6,"")</f>
        <v/>
      </c>
      <c r="Q781" s="307">
        <f t="shared" ref="Q781:Q844" si="145">$T$4</f>
        <v>100</v>
      </c>
      <c r="R781" s="308" t="str">
        <f t="shared" ref="R781:R844" si="146">IF(SUM($E781:$N781)&gt;0,$P781*($T$4/100),"")</f>
        <v/>
      </c>
      <c r="S781" s="309">
        <v>100</v>
      </c>
      <c r="T781" s="310" t="str">
        <f t="shared" ref="T781:T844" si="147">IF(SUM($E781:$N781)&gt;0,$R781*($S781/100),"")</f>
        <v/>
      </c>
      <c r="U781" s="311">
        <v>0</v>
      </c>
      <c r="V781" s="312" t="str">
        <f t="shared" ref="V781:V844" si="148">IF(SUM($E781:$N781)&gt;0,$T781*(1+($U781/100)),"")</f>
        <v/>
      </c>
      <c r="W781" s="313" t="s">
        <v>125</v>
      </c>
      <c r="X781" s="314" t="str">
        <f t="shared" ref="X781:X844" si="149">IF(SUM($E781:$N781)&gt;0,$V781*INDEX(Primary_structure_factor,MATCH(W781,Primary_structure_input,0))*0.4,"")</f>
        <v/>
      </c>
      <c r="Y781" s="313" t="s">
        <v>56</v>
      </c>
      <c r="Z781" s="314" t="str">
        <f>IF(SUM($E781:$N781)&gt;0,$X781*(VLOOKUP($Y781,'Lookup Tables'!$K$4:$L$7,2,FALSE)),"")</f>
        <v/>
      </c>
      <c r="AA781" s="309">
        <v>100</v>
      </c>
      <c r="AB781" s="314" t="str">
        <f t="shared" ref="AB781:AB844" si="150">IF(SUM($E781:$N781)&gt;0,$V781*(($AA781/100)*0.6),"")</f>
        <v/>
      </c>
      <c r="AC781" s="309" t="s">
        <v>62</v>
      </c>
      <c r="AD781" s="314" t="str">
        <f t="shared" ref="AD781:AD844" si="151">IF(SUM($E781:$N781)&gt;0,$AB781*(INDEX(Canopy_completeness_factor,MATCH(AC781,Canopy_completeness_input,0))),"")</f>
        <v/>
      </c>
      <c r="AE781" s="309" t="s">
        <v>56</v>
      </c>
      <c r="AF781" s="314" t="str">
        <f t="shared" ref="AF781:AF844" si="152">IF(SUM($E781:$N781)&gt;0,$AD781*(INDEX(Crown_quality_factor,MATCH($AE781,Crown_quality_input,0))),"")</f>
        <v/>
      </c>
      <c r="AG781" s="315" t="str">
        <f t="shared" si="143"/>
        <v/>
      </c>
      <c r="AH781" s="316" t="s">
        <v>68</v>
      </c>
      <c r="AI781" s="317" t="str">
        <f t="shared" ref="AI781:AI844" si="153">IF(ISBLANK($AH781),"",IF(SUM($E781:$N781)&gt;0,$AG781*INDEX(Life_expectancy_factor,MATCH($AH781,Life_expectancy_input,0)),""))</f>
        <v/>
      </c>
    </row>
    <row r="782" spans="1:35" ht="17.25" customHeight="1" x14ac:dyDescent="0.3">
      <c r="A782" s="24"/>
      <c r="B782" s="302">
        <v>770</v>
      </c>
      <c r="C782" s="303"/>
      <c r="D782" s="303"/>
      <c r="E782" s="304"/>
      <c r="F782" s="304"/>
      <c r="G782" s="304"/>
      <c r="H782" s="304"/>
      <c r="I782" s="304"/>
      <c r="J782" s="304"/>
      <c r="K782" s="304"/>
      <c r="L782" s="304"/>
      <c r="M782" s="304"/>
      <c r="N782" s="304"/>
      <c r="O782" s="305" t="str">
        <f t="shared" ref="O782:O845" si="154">IF(SUM($E782:$N782)&gt;0,SQRT($E782^2+$F782^2+$G782^2+$H782^2+$I782^2+$J782^2+$K782^2+$L782^2+$M782^2+$N782^2),"")</f>
        <v/>
      </c>
      <c r="P782" s="306" t="str">
        <f t="shared" si="144"/>
        <v/>
      </c>
      <c r="Q782" s="307">
        <f t="shared" si="145"/>
        <v>100</v>
      </c>
      <c r="R782" s="308" t="str">
        <f t="shared" si="146"/>
        <v/>
      </c>
      <c r="S782" s="309">
        <v>100</v>
      </c>
      <c r="T782" s="310" t="str">
        <f t="shared" si="147"/>
        <v/>
      </c>
      <c r="U782" s="311">
        <v>0</v>
      </c>
      <c r="V782" s="312" t="str">
        <f t="shared" si="148"/>
        <v/>
      </c>
      <c r="W782" s="313" t="s">
        <v>125</v>
      </c>
      <c r="X782" s="314" t="str">
        <f t="shared" si="149"/>
        <v/>
      </c>
      <c r="Y782" s="313" t="s">
        <v>56</v>
      </c>
      <c r="Z782" s="314" t="str">
        <f>IF(SUM($E782:$N782)&gt;0,$X782*(VLOOKUP($Y782,'Lookup Tables'!$K$4:$L$7,2,FALSE)),"")</f>
        <v/>
      </c>
      <c r="AA782" s="309">
        <v>100</v>
      </c>
      <c r="AB782" s="314" t="str">
        <f t="shared" si="150"/>
        <v/>
      </c>
      <c r="AC782" s="309" t="s">
        <v>62</v>
      </c>
      <c r="AD782" s="314" t="str">
        <f t="shared" si="151"/>
        <v/>
      </c>
      <c r="AE782" s="309" t="s">
        <v>56</v>
      </c>
      <c r="AF782" s="314" t="str">
        <f t="shared" si="152"/>
        <v/>
      </c>
      <c r="AG782" s="315" t="str">
        <f t="shared" si="143"/>
        <v/>
      </c>
      <c r="AH782" s="316" t="s">
        <v>68</v>
      </c>
      <c r="AI782" s="317" t="str">
        <f t="shared" si="153"/>
        <v/>
      </c>
    </row>
    <row r="783" spans="1:35" ht="17.25" customHeight="1" x14ac:dyDescent="0.3">
      <c r="A783" s="24"/>
      <c r="B783" s="302">
        <v>771</v>
      </c>
      <c r="C783" s="303"/>
      <c r="D783" s="303"/>
      <c r="E783" s="304"/>
      <c r="F783" s="304"/>
      <c r="G783" s="304"/>
      <c r="H783" s="304"/>
      <c r="I783" s="304"/>
      <c r="J783" s="304"/>
      <c r="K783" s="304"/>
      <c r="L783" s="304"/>
      <c r="M783" s="304"/>
      <c r="N783" s="304"/>
      <c r="O783" s="305" t="str">
        <f t="shared" si="154"/>
        <v/>
      </c>
      <c r="P783" s="306" t="str">
        <f t="shared" si="144"/>
        <v/>
      </c>
      <c r="Q783" s="307">
        <f t="shared" si="145"/>
        <v>100</v>
      </c>
      <c r="R783" s="308" t="str">
        <f t="shared" si="146"/>
        <v/>
      </c>
      <c r="S783" s="309">
        <v>100</v>
      </c>
      <c r="T783" s="310" t="str">
        <f t="shared" si="147"/>
        <v/>
      </c>
      <c r="U783" s="311">
        <v>0</v>
      </c>
      <c r="V783" s="312" t="str">
        <f t="shared" si="148"/>
        <v/>
      </c>
      <c r="W783" s="313" t="s">
        <v>125</v>
      </c>
      <c r="X783" s="314" t="str">
        <f t="shared" si="149"/>
        <v/>
      </c>
      <c r="Y783" s="313" t="s">
        <v>56</v>
      </c>
      <c r="Z783" s="314" t="str">
        <f>IF(SUM($E783:$N783)&gt;0,$X783*(VLOOKUP($Y783,'Lookup Tables'!$K$4:$L$7,2,FALSE)),"")</f>
        <v/>
      </c>
      <c r="AA783" s="309">
        <v>100</v>
      </c>
      <c r="AB783" s="314" t="str">
        <f t="shared" si="150"/>
        <v/>
      </c>
      <c r="AC783" s="309" t="s">
        <v>62</v>
      </c>
      <c r="AD783" s="314" t="str">
        <f t="shared" si="151"/>
        <v/>
      </c>
      <c r="AE783" s="309" t="s">
        <v>56</v>
      </c>
      <c r="AF783" s="314" t="str">
        <f t="shared" si="152"/>
        <v/>
      </c>
      <c r="AG783" s="315" t="str">
        <f t="shared" ref="AG783:AG846" si="155">IF(SUM($E783:$N783)&gt;0,SUM($Z783,$AF783),"")</f>
        <v/>
      </c>
      <c r="AH783" s="316" t="s">
        <v>68</v>
      </c>
      <c r="AI783" s="317" t="str">
        <f t="shared" si="153"/>
        <v/>
      </c>
    </row>
    <row r="784" spans="1:35" ht="17.25" customHeight="1" x14ac:dyDescent="0.3">
      <c r="A784" s="24"/>
      <c r="B784" s="302">
        <v>772</v>
      </c>
      <c r="C784" s="303"/>
      <c r="D784" s="303"/>
      <c r="E784" s="304"/>
      <c r="F784" s="304"/>
      <c r="G784" s="304"/>
      <c r="H784" s="304"/>
      <c r="I784" s="304"/>
      <c r="J784" s="304"/>
      <c r="K784" s="304"/>
      <c r="L784" s="304"/>
      <c r="M784" s="304"/>
      <c r="N784" s="304"/>
      <c r="O784" s="305" t="str">
        <f t="shared" si="154"/>
        <v/>
      </c>
      <c r="P784" s="306" t="str">
        <f t="shared" si="144"/>
        <v/>
      </c>
      <c r="Q784" s="307">
        <f t="shared" si="145"/>
        <v>100</v>
      </c>
      <c r="R784" s="308" t="str">
        <f t="shared" si="146"/>
        <v/>
      </c>
      <c r="S784" s="309">
        <v>100</v>
      </c>
      <c r="T784" s="310" t="str">
        <f t="shared" si="147"/>
        <v/>
      </c>
      <c r="U784" s="311">
        <v>0</v>
      </c>
      <c r="V784" s="312" t="str">
        <f t="shared" si="148"/>
        <v/>
      </c>
      <c r="W784" s="313" t="s">
        <v>125</v>
      </c>
      <c r="X784" s="314" t="str">
        <f t="shared" si="149"/>
        <v/>
      </c>
      <c r="Y784" s="313" t="s">
        <v>56</v>
      </c>
      <c r="Z784" s="314" t="str">
        <f>IF(SUM($E784:$N784)&gt;0,$X784*(VLOOKUP($Y784,'Lookup Tables'!$K$4:$L$7,2,FALSE)),"")</f>
        <v/>
      </c>
      <c r="AA784" s="309">
        <v>100</v>
      </c>
      <c r="AB784" s="314" t="str">
        <f t="shared" si="150"/>
        <v/>
      </c>
      <c r="AC784" s="309" t="s">
        <v>62</v>
      </c>
      <c r="AD784" s="314" t="str">
        <f t="shared" si="151"/>
        <v/>
      </c>
      <c r="AE784" s="309" t="s">
        <v>56</v>
      </c>
      <c r="AF784" s="314" t="str">
        <f t="shared" si="152"/>
        <v/>
      </c>
      <c r="AG784" s="315" t="str">
        <f t="shared" si="155"/>
        <v/>
      </c>
      <c r="AH784" s="316" t="s">
        <v>68</v>
      </c>
      <c r="AI784" s="317" t="str">
        <f t="shared" si="153"/>
        <v/>
      </c>
    </row>
    <row r="785" spans="1:35" ht="17.25" customHeight="1" x14ac:dyDescent="0.3">
      <c r="A785" s="24"/>
      <c r="B785" s="302">
        <v>773</v>
      </c>
      <c r="C785" s="303"/>
      <c r="D785" s="303"/>
      <c r="E785" s="304"/>
      <c r="F785" s="304"/>
      <c r="G785" s="304"/>
      <c r="H785" s="304"/>
      <c r="I785" s="304"/>
      <c r="J785" s="304"/>
      <c r="K785" s="304"/>
      <c r="L785" s="304"/>
      <c r="M785" s="304"/>
      <c r="N785" s="304"/>
      <c r="O785" s="305" t="str">
        <f t="shared" si="154"/>
        <v/>
      </c>
      <c r="P785" s="306" t="str">
        <f t="shared" si="144"/>
        <v/>
      </c>
      <c r="Q785" s="307">
        <f t="shared" si="145"/>
        <v>100</v>
      </c>
      <c r="R785" s="308" t="str">
        <f t="shared" si="146"/>
        <v/>
      </c>
      <c r="S785" s="309">
        <v>100</v>
      </c>
      <c r="T785" s="310" t="str">
        <f t="shared" si="147"/>
        <v/>
      </c>
      <c r="U785" s="311">
        <v>0</v>
      </c>
      <c r="V785" s="312" t="str">
        <f t="shared" si="148"/>
        <v/>
      </c>
      <c r="W785" s="313" t="s">
        <v>125</v>
      </c>
      <c r="X785" s="314" t="str">
        <f t="shared" si="149"/>
        <v/>
      </c>
      <c r="Y785" s="313" t="s">
        <v>56</v>
      </c>
      <c r="Z785" s="314" t="str">
        <f>IF(SUM($E785:$N785)&gt;0,$X785*(VLOOKUP($Y785,'Lookup Tables'!$K$4:$L$7,2,FALSE)),"")</f>
        <v/>
      </c>
      <c r="AA785" s="309">
        <v>100</v>
      </c>
      <c r="AB785" s="314" t="str">
        <f t="shared" si="150"/>
        <v/>
      </c>
      <c r="AC785" s="309" t="s">
        <v>62</v>
      </c>
      <c r="AD785" s="314" t="str">
        <f t="shared" si="151"/>
        <v/>
      </c>
      <c r="AE785" s="309" t="s">
        <v>56</v>
      </c>
      <c r="AF785" s="314" t="str">
        <f t="shared" si="152"/>
        <v/>
      </c>
      <c r="AG785" s="315" t="str">
        <f t="shared" si="155"/>
        <v/>
      </c>
      <c r="AH785" s="316" t="s">
        <v>68</v>
      </c>
      <c r="AI785" s="317" t="str">
        <f t="shared" si="153"/>
        <v/>
      </c>
    </row>
    <row r="786" spans="1:35" ht="17.25" customHeight="1" x14ac:dyDescent="0.3">
      <c r="A786" s="24"/>
      <c r="B786" s="302">
        <v>774</v>
      </c>
      <c r="C786" s="303"/>
      <c r="D786" s="303"/>
      <c r="E786" s="304"/>
      <c r="F786" s="304"/>
      <c r="G786" s="304"/>
      <c r="H786" s="304"/>
      <c r="I786" s="304"/>
      <c r="J786" s="304"/>
      <c r="K786" s="304"/>
      <c r="L786" s="304"/>
      <c r="M786" s="304"/>
      <c r="N786" s="304"/>
      <c r="O786" s="305" t="str">
        <f t="shared" si="154"/>
        <v/>
      </c>
      <c r="P786" s="306" t="str">
        <f t="shared" si="144"/>
        <v/>
      </c>
      <c r="Q786" s="307">
        <f t="shared" si="145"/>
        <v>100</v>
      </c>
      <c r="R786" s="308" t="str">
        <f t="shared" si="146"/>
        <v/>
      </c>
      <c r="S786" s="309">
        <v>100</v>
      </c>
      <c r="T786" s="310" t="str">
        <f t="shared" si="147"/>
        <v/>
      </c>
      <c r="U786" s="311">
        <v>0</v>
      </c>
      <c r="V786" s="312" t="str">
        <f t="shared" si="148"/>
        <v/>
      </c>
      <c r="W786" s="313" t="s">
        <v>125</v>
      </c>
      <c r="X786" s="314" t="str">
        <f t="shared" si="149"/>
        <v/>
      </c>
      <c r="Y786" s="313" t="s">
        <v>56</v>
      </c>
      <c r="Z786" s="314" t="str">
        <f>IF(SUM($E786:$N786)&gt;0,$X786*(VLOOKUP($Y786,'Lookup Tables'!$K$4:$L$7,2,FALSE)),"")</f>
        <v/>
      </c>
      <c r="AA786" s="309">
        <v>100</v>
      </c>
      <c r="AB786" s="314" t="str">
        <f t="shared" si="150"/>
        <v/>
      </c>
      <c r="AC786" s="309" t="s">
        <v>62</v>
      </c>
      <c r="AD786" s="314" t="str">
        <f t="shared" si="151"/>
        <v/>
      </c>
      <c r="AE786" s="309" t="s">
        <v>56</v>
      </c>
      <c r="AF786" s="314" t="str">
        <f t="shared" si="152"/>
        <v/>
      </c>
      <c r="AG786" s="315" t="str">
        <f t="shared" si="155"/>
        <v/>
      </c>
      <c r="AH786" s="316" t="s">
        <v>68</v>
      </c>
      <c r="AI786" s="317" t="str">
        <f t="shared" si="153"/>
        <v/>
      </c>
    </row>
    <row r="787" spans="1:35" ht="17.25" customHeight="1" x14ac:dyDescent="0.3">
      <c r="A787" s="24"/>
      <c r="B787" s="302">
        <v>775</v>
      </c>
      <c r="C787" s="303"/>
      <c r="D787" s="303"/>
      <c r="E787" s="304"/>
      <c r="F787" s="304"/>
      <c r="G787" s="304"/>
      <c r="H787" s="304"/>
      <c r="I787" s="304"/>
      <c r="J787" s="304"/>
      <c r="K787" s="304"/>
      <c r="L787" s="304"/>
      <c r="M787" s="304"/>
      <c r="N787" s="304"/>
      <c r="O787" s="305" t="str">
        <f t="shared" si="154"/>
        <v/>
      </c>
      <c r="P787" s="306" t="str">
        <f t="shared" si="144"/>
        <v/>
      </c>
      <c r="Q787" s="307">
        <f t="shared" si="145"/>
        <v>100</v>
      </c>
      <c r="R787" s="308" t="str">
        <f t="shared" si="146"/>
        <v/>
      </c>
      <c r="S787" s="309">
        <v>100</v>
      </c>
      <c r="T787" s="310" t="str">
        <f t="shared" si="147"/>
        <v/>
      </c>
      <c r="U787" s="311">
        <v>0</v>
      </c>
      <c r="V787" s="312" t="str">
        <f t="shared" si="148"/>
        <v/>
      </c>
      <c r="W787" s="313" t="s">
        <v>125</v>
      </c>
      <c r="X787" s="314" t="str">
        <f t="shared" si="149"/>
        <v/>
      </c>
      <c r="Y787" s="313" t="s">
        <v>56</v>
      </c>
      <c r="Z787" s="314" t="str">
        <f>IF(SUM($E787:$N787)&gt;0,$X787*(VLOOKUP($Y787,'Lookup Tables'!$K$4:$L$7,2,FALSE)),"")</f>
        <v/>
      </c>
      <c r="AA787" s="309">
        <v>100</v>
      </c>
      <c r="AB787" s="314" t="str">
        <f t="shared" si="150"/>
        <v/>
      </c>
      <c r="AC787" s="309" t="s">
        <v>62</v>
      </c>
      <c r="AD787" s="314" t="str">
        <f t="shared" si="151"/>
        <v/>
      </c>
      <c r="AE787" s="309" t="s">
        <v>56</v>
      </c>
      <c r="AF787" s="314" t="str">
        <f t="shared" si="152"/>
        <v/>
      </c>
      <c r="AG787" s="315" t="str">
        <f t="shared" si="155"/>
        <v/>
      </c>
      <c r="AH787" s="316" t="s">
        <v>68</v>
      </c>
      <c r="AI787" s="317" t="str">
        <f t="shared" si="153"/>
        <v/>
      </c>
    </row>
    <row r="788" spans="1:35" ht="17.25" customHeight="1" x14ac:dyDescent="0.3">
      <c r="A788" s="24"/>
      <c r="B788" s="302">
        <v>776</v>
      </c>
      <c r="C788" s="303"/>
      <c r="D788" s="303"/>
      <c r="E788" s="304"/>
      <c r="F788" s="304"/>
      <c r="G788" s="304"/>
      <c r="H788" s="304"/>
      <c r="I788" s="304"/>
      <c r="J788" s="304"/>
      <c r="K788" s="304"/>
      <c r="L788" s="304"/>
      <c r="M788" s="304"/>
      <c r="N788" s="304"/>
      <c r="O788" s="305" t="str">
        <f t="shared" si="154"/>
        <v/>
      </c>
      <c r="P788" s="306" t="str">
        <f t="shared" si="144"/>
        <v/>
      </c>
      <c r="Q788" s="307">
        <f t="shared" si="145"/>
        <v>100</v>
      </c>
      <c r="R788" s="308" t="str">
        <f t="shared" si="146"/>
        <v/>
      </c>
      <c r="S788" s="309">
        <v>100</v>
      </c>
      <c r="T788" s="310" t="str">
        <f t="shared" si="147"/>
        <v/>
      </c>
      <c r="U788" s="311">
        <v>0</v>
      </c>
      <c r="V788" s="312" t="str">
        <f t="shared" si="148"/>
        <v/>
      </c>
      <c r="W788" s="313" t="s">
        <v>125</v>
      </c>
      <c r="X788" s="314" t="str">
        <f t="shared" si="149"/>
        <v/>
      </c>
      <c r="Y788" s="313" t="s">
        <v>56</v>
      </c>
      <c r="Z788" s="314" t="str">
        <f>IF(SUM($E788:$N788)&gt;0,$X788*(VLOOKUP($Y788,'Lookup Tables'!$K$4:$L$7,2,FALSE)),"")</f>
        <v/>
      </c>
      <c r="AA788" s="309">
        <v>100</v>
      </c>
      <c r="AB788" s="314" t="str">
        <f t="shared" si="150"/>
        <v/>
      </c>
      <c r="AC788" s="309" t="s">
        <v>62</v>
      </c>
      <c r="AD788" s="314" t="str">
        <f t="shared" si="151"/>
        <v/>
      </c>
      <c r="AE788" s="309" t="s">
        <v>56</v>
      </c>
      <c r="AF788" s="314" t="str">
        <f t="shared" si="152"/>
        <v/>
      </c>
      <c r="AG788" s="315" t="str">
        <f t="shared" si="155"/>
        <v/>
      </c>
      <c r="AH788" s="316" t="s">
        <v>68</v>
      </c>
      <c r="AI788" s="317" t="str">
        <f t="shared" si="153"/>
        <v/>
      </c>
    </row>
    <row r="789" spans="1:35" ht="17.25" customHeight="1" x14ac:dyDescent="0.3">
      <c r="A789" s="24"/>
      <c r="B789" s="302">
        <v>777</v>
      </c>
      <c r="C789" s="303"/>
      <c r="D789" s="303"/>
      <c r="E789" s="304"/>
      <c r="F789" s="304"/>
      <c r="G789" s="304"/>
      <c r="H789" s="304"/>
      <c r="I789" s="304"/>
      <c r="J789" s="304"/>
      <c r="K789" s="304"/>
      <c r="L789" s="304"/>
      <c r="M789" s="304"/>
      <c r="N789" s="304"/>
      <c r="O789" s="305" t="str">
        <f t="shared" si="154"/>
        <v/>
      </c>
      <c r="P789" s="306" t="str">
        <f t="shared" si="144"/>
        <v/>
      </c>
      <c r="Q789" s="307">
        <f t="shared" si="145"/>
        <v>100</v>
      </c>
      <c r="R789" s="308" t="str">
        <f t="shared" si="146"/>
        <v/>
      </c>
      <c r="S789" s="309">
        <v>100</v>
      </c>
      <c r="T789" s="310" t="str">
        <f t="shared" si="147"/>
        <v/>
      </c>
      <c r="U789" s="311">
        <v>0</v>
      </c>
      <c r="V789" s="312" t="str">
        <f t="shared" si="148"/>
        <v/>
      </c>
      <c r="W789" s="313" t="s">
        <v>125</v>
      </c>
      <c r="X789" s="314" t="str">
        <f t="shared" si="149"/>
        <v/>
      </c>
      <c r="Y789" s="313" t="s">
        <v>56</v>
      </c>
      <c r="Z789" s="314" t="str">
        <f>IF(SUM($E789:$N789)&gt;0,$X789*(VLOOKUP($Y789,'Lookup Tables'!$K$4:$L$7,2,FALSE)),"")</f>
        <v/>
      </c>
      <c r="AA789" s="309">
        <v>100</v>
      </c>
      <c r="AB789" s="314" t="str">
        <f t="shared" si="150"/>
        <v/>
      </c>
      <c r="AC789" s="309" t="s">
        <v>62</v>
      </c>
      <c r="AD789" s="314" t="str">
        <f t="shared" si="151"/>
        <v/>
      </c>
      <c r="AE789" s="309" t="s">
        <v>56</v>
      </c>
      <c r="AF789" s="314" t="str">
        <f t="shared" si="152"/>
        <v/>
      </c>
      <c r="AG789" s="315" t="str">
        <f t="shared" si="155"/>
        <v/>
      </c>
      <c r="AH789" s="316" t="s">
        <v>68</v>
      </c>
      <c r="AI789" s="317" t="str">
        <f t="shared" si="153"/>
        <v/>
      </c>
    </row>
    <row r="790" spans="1:35" ht="17.25" customHeight="1" x14ac:dyDescent="0.3">
      <c r="A790" s="24"/>
      <c r="B790" s="302">
        <v>778</v>
      </c>
      <c r="C790" s="303"/>
      <c r="D790" s="303"/>
      <c r="E790" s="304"/>
      <c r="F790" s="304"/>
      <c r="G790" s="304"/>
      <c r="H790" s="304"/>
      <c r="I790" s="304"/>
      <c r="J790" s="304"/>
      <c r="K790" s="304"/>
      <c r="L790" s="304"/>
      <c r="M790" s="304"/>
      <c r="N790" s="304"/>
      <c r="O790" s="305" t="str">
        <f t="shared" si="154"/>
        <v/>
      </c>
      <c r="P790" s="306" t="str">
        <f t="shared" si="144"/>
        <v/>
      </c>
      <c r="Q790" s="307">
        <f t="shared" si="145"/>
        <v>100</v>
      </c>
      <c r="R790" s="308" t="str">
        <f t="shared" si="146"/>
        <v/>
      </c>
      <c r="S790" s="309">
        <v>100</v>
      </c>
      <c r="T790" s="310" t="str">
        <f t="shared" si="147"/>
        <v/>
      </c>
      <c r="U790" s="311">
        <v>0</v>
      </c>
      <c r="V790" s="312" t="str">
        <f t="shared" si="148"/>
        <v/>
      </c>
      <c r="W790" s="313" t="s">
        <v>125</v>
      </c>
      <c r="X790" s="314" t="str">
        <f t="shared" si="149"/>
        <v/>
      </c>
      <c r="Y790" s="313" t="s">
        <v>56</v>
      </c>
      <c r="Z790" s="314" t="str">
        <f>IF(SUM($E790:$N790)&gt;0,$X790*(VLOOKUP($Y790,'Lookup Tables'!$K$4:$L$7,2,FALSE)),"")</f>
        <v/>
      </c>
      <c r="AA790" s="309">
        <v>100</v>
      </c>
      <c r="AB790" s="314" t="str">
        <f t="shared" si="150"/>
        <v/>
      </c>
      <c r="AC790" s="309" t="s">
        <v>62</v>
      </c>
      <c r="AD790" s="314" t="str">
        <f t="shared" si="151"/>
        <v/>
      </c>
      <c r="AE790" s="309" t="s">
        <v>56</v>
      </c>
      <c r="AF790" s="314" t="str">
        <f t="shared" si="152"/>
        <v/>
      </c>
      <c r="AG790" s="315" t="str">
        <f t="shared" si="155"/>
        <v/>
      </c>
      <c r="AH790" s="316" t="s">
        <v>68</v>
      </c>
      <c r="AI790" s="317" t="str">
        <f t="shared" si="153"/>
        <v/>
      </c>
    </row>
    <row r="791" spans="1:35" ht="17.25" customHeight="1" x14ac:dyDescent="0.3">
      <c r="A791" s="24"/>
      <c r="B791" s="302">
        <v>779</v>
      </c>
      <c r="C791" s="303"/>
      <c r="D791" s="303"/>
      <c r="E791" s="304"/>
      <c r="F791" s="304"/>
      <c r="G791" s="304"/>
      <c r="H791" s="304"/>
      <c r="I791" s="304"/>
      <c r="J791" s="304"/>
      <c r="K791" s="304"/>
      <c r="L791" s="304"/>
      <c r="M791" s="304"/>
      <c r="N791" s="304"/>
      <c r="O791" s="305" t="str">
        <f t="shared" si="154"/>
        <v/>
      </c>
      <c r="P791" s="306" t="str">
        <f t="shared" si="144"/>
        <v/>
      </c>
      <c r="Q791" s="307">
        <f t="shared" si="145"/>
        <v>100</v>
      </c>
      <c r="R791" s="308" t="str">
        <f t="shared" si="146"/>
        <v/>
      </c>
      <c r="S791" s="309">
        <v>100</v>
      </c>
      <c r="T791" s="310" t="str">
        <f t="shared" si="147"/>
        <v/>
      </c>
      <c r="U791" s="311">
        <v>0</v>
      </c>
      <c r="V791" s="312" t="str">
        <f t="shared" si="148"/>
        <v/>
      </c>
      <c r="W791" s="313" t="s">
        <v>125</v>
      </c>
      <c r="X791" s="314" t="str">
        <f t="shared" si="149"/>
        <v/>
      </c>
      <c r="Y791" s="313" t="s">
        <v>56</v>
      </c>
      <c r="Z791" s="314" t="str">
        <f>IF(SUM($E791:$N791)&gt;0,$X791*(VLOOKUP($Y791,'Lookup Tables'!$K$4:$L$7,2,FALSE)),"")</f>
        <v/>
      </c>
      <c r="AA791" s="309">
        <v>100</v>
      </c>
      <c r="AB791" s="314" t="str">
        <f t="shared" si="150"/>
        <v/>
      </c>
      <c r="AC791" s="309" t="s">
        <v>62</v>
      </c>
      <c r="AD791" s="314" t="str">
        <f t="shared" si="151"/>
        <v/>
      </c>
      <c r="AE791" s="309" t="s">
        <v>56</v>
      </c>
      <c r="AF791" s="314" t="str">
        <f t="shared" si="152"/>
        <v/>
      </c>
      <c r="AG791" s="315" t="str">
        <f t="shared" si="155"/>
        <v/>
      </c>
      <c r="AH791" s="316" t="s">
        <v>68</v>
      </c>
      <c r="AI791" s="317" t="str">
        <f t="shared" si="153"/>
        <v/>
      </c>
    </row>
    <row r="792" spans="1:35" ht="17.25" customHeight="1" x14ac:dyDescent="0.3">
      <c r="A792" s="24"/>
      <c r="B792" s="302">
        <v>780</v>
      </c>
      <c r="C792" s="303"/>
      <c r="D792" s="303"/>
      <c r="E792" s="304"/>
      <c r="F792" s="304"/>
      <c r="G792" s="304"/>
      <c r="H792" s="304"/>
      <c r="I792" s="304"/>
      <c r="J792" s="304"/>
      <c r="K792" s="304"/>
      <c r="L792" s="304"/>
      <c r="M792" s="304"/>
      <c r="N792" s="304"/>
      <c r="O792" s="305" t="str">
        <f t="shared" si="154"/>
        <v/>
      </c>
      <c r="P792" s="306" t="str">
        <f t="shared" si="144"/>
        <v/>
      </c>
      <c r="Q792" s="307">
        <f t="shared" si="145"/>
        <v>100</v>
      </c>
      <c r="R792" s="308" t="str">
        <f t="shared" si="146"/>
        <v/>
      </c>
      <c r="S792" s="309">
        <v>100</v>
      </c>
      <c r="T792" s="310" t="str">
        <f t="shared" si="147"/>
        <v/>
      </c>
      <c r="U792" s="311">
        <v>0</v>
      </c>
      <c r="V792" s="312" t="str">
        <f t="shared" si="148"/>
        <v/>
      </c>
      <c r="W792" s="313" t="s">
        <v>125</v>
      </c>
      <c r="X792" s="314" t="str">
        <f t="shared" si="149"/>
        <v/>
      </c>
      <c r="Y792" s="313" t="s">
        <v>56</v>
      </c>
      <c r="Z792" s="314" t="str">
        <f>IF(SUM($E792:$N792)&gt;0,$X792*(VLOOKUP($Y792,'Lookup Tables'!$K$4:$L$7,2,FALSE)),"")</f>
        <v/>
      </c>
      <c r="AA792" s="309">
        <v>100</v>
      </c>
      <c r="AB792" s="314" t="str">
        <f t="shared" si="150"/>
        <v/>
      </c>
      <c r="AC792" s="309" t="s">
        <v>62</v>
      </c>
      <c r="AD792" s="314" t="str">
        <f t="shared" si="151"/>
        <v/>
      </c>
      <c r="AE792" s="309" t="s">
        <v>56</v>
      </c>
      <c r="AF792" s="314" t="str">
        <f t="shared" si="152"/>
        <v/>
      </c>
      <c r="AG792" s="315" t="str">
        <f t="shared" si="155"/>
        <v/>
      </c>
      <c r="AH792" s="316" t="s">
        <v>68</v>
      </c>
      <c r="AI792" s="317" t="str">
        <f t="shared" si="153"/>
        <v/>
      </c>
    </row>
    <row r="793" spans="1:35" ht="17.25" customHeight="1" x14ac:dyDescent="0.3">
      <c r="A793" s="24"/>
      <c r="B793" s="302">
        <v>781</v>
      </c>
      <c r="C793" s="303"/>
      <c r="D793" s="303"/>
      <c r="E793" s="304"/>
      <c r="F793" s="304"/>
      <c r="G793" s="304"/>
      <c r="H793" s="304"/>
      <c r="I793" s="304"/>
      <c r="J793" s="304"/>
      <c r="K793" s="304"/>
      <c r="L793" s="304"/>
      <c r="M793" s="304"/>
      <c r="N793" s="304"/>
      <c r="O793" s="305" t="str">
        <f t="shared" si="154"/>
        <v/>
      </c>
      <c r="P793" s="306" t="str">
        <f t="shared" si="144"/>
        <v/>
      </c>
      <c r="Q793" s="307">
        <f t="shared" si="145"/>
        <v>100</v>
      </c>
      <c r="R793" s="308" t="str">
        <f t="shared" si="146"/>
        <v/>
      </c>
      <c r="S793" s="309">
        <v>100</v>
      </c>
      <c r="T793" s="310" t="str">
        <f t="shared" si="147"/>
        <v/>
      </c>
      <c r="U793" s="311">
        <v>0</v>
      </c>
      <c r="V793" s="312" t="str">
        <f t="shared" si="148"/>
        <v/>
      </c>
      <c r="W793" s="313" t="s">
        <v>125</v>
      </c>
      <c r="X793" s="314" t="str">
        <f t="shared" si="149"/>
        <v/>
      </c>
      <c r="Y793" s="313" t="s">
        <v>56</v>
      </c>
      <c r="Z793" s="314" t="str">
        <f>IF(SUM($E793:$N793)&gt;0,$X793*(VLOOKUP($Y793,'Lookup Tables'!$K$4:$L$7,2,FALSE)),"")</f>
        <v/>
      </c>
      <c r="AA793" s="309">
        <v>100</v>
      </c>
      <c r="AB793" s="314" t="str">
        <f t="shared" si="150"/>
        <v/>
      </c>
      <c r="AC793" s="309" t="s">
        <v>62</v>
      </c>
      <c r="AD793" s="314" t="str">
        <f t="shared" si="151"/>
        <v/>
      </c>
      <c r="AE793" s="309" t="s">
        <v>56</v>
      </c>
      <c r="AF793" s="314" t="str">
        <f t="shared" si="152"/>
        <v/>
      </c>
      <c r="AG793" s="315" t="str">
        <f t="shared" si="155"/>
        <v/>
      </c>
      <c r="AH793" s="316" t="s">
        <v>68</v>
      </c>
      <c r="AI793" s="317" t="str">
        <f t="shared" si="153"/>
        <v/>
      </c>
    </row>
    <row r="794" spans="1:35" ht="17.25" customHeight="1" x14ac:dyDescent="0.3">
      <c r="A794" s="24"/>
      <c r="B794" s="302">
        <v>782</v>
      </c>
      <c r="C794" s="303"/>
      <c r="D794" s="303"/>
      <c r="E794" s="304"/>
      <c r="F794" s="304"/>
      <c r="G794" s="304"/>
      <c r="H794" s="304"/>
      <c r="I794" s="304"/>
      <c r="J794" s="304"/>
      <c r="K794" s="304"/>
      <c r="L794" s="304"/>
      <c r="M794" s="304"/>
      <c r="N794" s="304"/>
      <c r="O794" s="305" t="str">
        <f t="shared" si="154"/>
        <v/>
      </c>
      <c r="P794" s="306" t="str">
        <f t="shared" si="144"/>
        <v/>
      </c>
      <c r="Q794" s="307">
        <f t="shared" si="145"/>
        <v>100</v>
      </c>
      <c r="R794" s="308" t="str">
        <f t="shared" si="146"/>
        <v/>
      </c>
      <c r="S794" s="309">
        <v>100</v>
      </c>
      <c r="T794" s="310" t="str">
        <f t="shared" si="147"/>
        <v/>
      </c>
      <c r="U794" s="311">
        <v>0</v>
      </c>
      <c r="V794" s="312" t="str">
        <f t="shared" si="148"/>
        <v/>
      </c>
      <c r="W794" s="313" t="s">
        <v>125</v>
      </c>
      <c r="X794" s="314" t="str">
        <f t="shared" si="149"/>
        <v/>
      </c>
      <c r="Y794" s="313" t="s">
        <v>56</v>
      </c>
      <c r="Z794" s="314" t="str">
        <f>IF(SUM($E794:$N794)&gt;0,$X794*(VLOOKUP($Y794,'Lookup Tables'!$K$4:$L$7,2,FALSE)),"")</f>
        <v/>
      </c>
      <c r="AA794" s="309">
        <v>100</v>
      </c>
      <c r="AB794" s="314" t="str">
        <f t="shared" si="150"/>
        <v/>
      </c>
      <c r="AC794" s="309" t="s">
        <v>62</v>
      </c>
      <c r="AD794" s="314" t="str">
        <f t="shared" si="151"/>
        <v/>
      </c>
      <c r="AE794" s="309" t="s">
        <v>56</v>
      </c>
      <c r="AF794" s="314" t="str">
        <f t="shared" si="152"/>
        <v/>
      </c>
      <c r="AG794" s="315" t="str">
        <f t="shared" si="155"/>
        <v/>
      </c>
      <c r="AH794" s="316" t="s">
        <v>68</v>
      </c>
      <c r="AI794" s="317" t="str">
        <f t="shared" si="153"/>
        <v/>
      </c>
    </row>
    <row r="795" spans="1:35" ht="17.25" customHeight="1" x14ac:dyDescent="0.3">
      <c r="A795" s="24"/>
      <c r="B795" s="302">
        <v>783</v>
      </c>
      <c r="C795" s="303"/>
      <c r="D795" s="303"/>
      <c r="E795" s="304"/>
      <c r="F795" s="304"/>
      <c r="G795" s="304"/>
      <c r="H795" s="304"/>
      <c r="I795" s="304"/>
      <c r="J795" s="304"/>
      <c r="K795" s="304"/>
      <c r="L795" s="304"/>
      <c r="M795" s="304"/>
      <c r="N795" s="304"/>
      <c r="O795" s="305" t="str">
        <f t="shared" si="154"/>
        <v/>
      </c>
      <c r="P795" s="306" t="str">
        <f t="shared" si="144"/>
        <v/>
      </c>
      <c r="Q795" s="307">
        <f t="shared" si="145"/>
        <v>100</v>
      </c>
      <c r="R795" s="308" t="str">
        <f t="shared" si="146"/>
        <v/>
      </c>
      <c r="S795" s="309">
        <v>100</v>
      </c>
      <c r="T795" s="310" t="str">
        <f t="shared" si="147"/>
        <v/>
      </c>
      <c r="U795" s="311">
        <v>0</v>
      </c>
      <c r="V795" s="312" t="str">
        <f t="shared" si="148"/>
        <v/>
      </c>
      <c r="W795" s="313" t="s">
        <v>125</v>
      </c>
      <c r="X795" s="314" t="str">
        <f t="shared" si="149"/>
        <v/>
      </c>
      <c r="Y795" s="313" t="s">
        <v>56</v>
      </c>
      <c r="Z795" s="314" t="str">
        <f>IF(SUM($E795:$N795)&gt;0,$X795*(VLOOKUP($Y795,'Lookup Tables'!$K$4:$L$7,2,FALSE)),"")</f>
        <v/>
      </c>
      <c r="AA795" s="309">
        <v>100</v>
      </c>
      <c r="AB795" s="314" t="str">
        <f t="shared" si="150"/>
        <v/>
      </c>
      <c r="AC795" s="309" t="s">
        <v>62</v>
      </c>
      <c r="AD795" s="314" t="str">
        <f t="shared" si="151"/>
        <v/>
      </c>
      <c r="AE795" s="309" t="s">
        <v>56</v>
      </c>
      <c r="AF795" s="314" t="str">
        <f t="shared" si="152"/>
        <v/>
      </c>
      <c r="AG795" s="315" t="str">
        <f t="shared" si="155"/>
        <v/>
      </c>
      <c r="AH795" s="316" t="s">
        <v>68</v>
      </c>
      <c r="AI795" s="317" t="str">
        <f t="shared" si="153"/>
        <v/>
      </c>
    </row>
    <row r="796" spans="1:35" ht="17.25" customHeight="1" x14ac:dyDescent="0.3">
      <c r="A796" s="24"/>
      <c r="B796" s="302">
        <v>784</v>
      </c>
      <c r="C796" s="303"/>
      <c r="D796" s="303"/>
      <c r="E796" s="304"/>
      <c r="F796" s="304"/>
      <c r="G796" s="304"/>
      <c r="H796" s="304"/>
      <c r="I796" s="304"/>
      <c r="J796" s="304"/>
      <c r="K796" s="304"/>
      <c r="L796" s="304"/>
      <c r="M796" s="304"/>
      <c r="N796" s="304"/>
      <c r="O796" s="305" t="str">
        <f t="shared" si="154"/>
        <v/>
      </c>
      <c r="P796" s="306" t="str">
        <f t="shared" si="144"/>
        <v/>
      </c>
      <c r="Q796" s="307">
        <f t="shared" si="145"/>
        <v>100</v>
      </c>
      <c r="R796" s="308" t="str">
        <f t="shared" si="146"/>
        <v/>
      </c>
      <c r="S796" s="309">
        <v>100</v>
      </c>
      <c r="T796" s="310" t="str">
        <f t="shared" si="147"/>
        <v/>
      </c>
      <c r="U796" s="311">
        <v>0</v>
      </c>
      <c r="V796" s="312" t="str">
        <f t="shared" si="148"/>
        <v/>
      </c>
      <c r="W796" s="313" t="s">
        <v>125</v>
      </c>
      <c r="X796" s="314" t="str">
        <f t="shared" si="149"/>
        <v/>
      </c>
      <c r="Y796" s="313" t="s">
        <v>56</v>
      </c>
      <c r="Z796" s="314" t="str">
        <f>IF(SUM($E796:$N796)&gt;0,$X796*(VLOOKUP($Y796,'Lookup Tables'!$K$4:$L$7,2,FALSE)),"")</f>
        <v/>
      </c>
      <c r="AA796" s="309">
        <v>100</v>
      </c>
      <c r="AB796" s="314" t="str">
        <f t="shared" si="150"/>
        <v/>
      </c>
      <c r="AC796" s="309" t="s">
        <v>62</v>
      </c>
      <c r="AD796" s="314" t="str">
        <f t="shared" si="151"/>
        <v/>
      </c>
      <c r="AE796" s="309" t="s">
        <v>56</v>
      </c>
      <c r="AF796" s="314" t="str">
        <f t="shared" si="152"/>
        <v/>
      </c>
      <c r="AG796" s="315" t="str">
        <f t="shared" si="155"/>
        <v/>
      </c>
      <c r="AH796" s="316" t="s">
        <v>68</v>
      </c>
      <c r="AI796" s="317" t="str">
        <f t="shared" si="153"/>
        <v/>
      </c>
    </row>
    <row r="797" spans="1:35" ht="17.25" customHeight="1" x14ac:dyDescent="0.3">
      <c r="A797" s="24"/>
      <c r="B797" s="302">
        <v>785</v>
      </c>
      <c r="C797" s="303"/>
      <c r="D797" s="303"/>
      <c r="E797" s="304"/>
      <c r="F797" s="304"/>
      <c r="G797" s="304"/>
      <c r="H797" s="304"/>
      <c r="I797" s="304"/>
      <c r="J797" s="304"/>
      <c r="K797" s="304"/>
      <c r="L797" s="304"/>
      <c r="M797" s="304"/>
      <c r="N797" s="304"/>
      <c r="O797" s="305" t="str">
        <f t="shared" si="154"/>
        <v/>
      </c>
      <c r="P797" s="306" t="str">
        <f t="shared" si="144"/>
        <v/>
      </c>
      <c r="Q797" s="307">
        <f t="shared" si="145"/>
        <v>100</v>
      </c>
      <c r="R797" s="308" t="str">
        <f t="shared" si="146"/>
        <v/>
      </c>
      <c r="S797" s="309">
        <v>100</v>
      </c>
      <c r="T797" s="310" t="str">
        <f t="shared" si="147"/>
        <v/>
      </c>
      <c r="U797" s="311">
        <v>0</v>
      </c>
      <c r="V797" s="312" t="str">
        <f t="shared" si="148"/>
        <v/>
      </c>
      <c r="W797" s="313" t="s">
        <v>125</v>
      </c>
      <c r="X797" s="314" t="str">
        <f t="shared" si="149"/>
        <v/>
      </c>
      <c r="Y797" s="313" t="s">
        <v>56</v>
      </c>
      <c r="Z797" s="314" t="str">
        <f>IF(SUM($E797:$N797)&gt;0,$X797*(VLOOKUP($Y797,'Lookup Tables'!$K$4:$L$7,2,FALSE)),"")</f>
        <v/>
      </c>
      <c r="AA797" s="309">
        <v>100</v>
      </c>
      <c r="AB797" s="314" t="str">
        <f t="shared" si="150"/>
        <v/>
      </c>
      <c r="AC797" s="309" t="s">
        <v>62</v>
      </c>
      <c r="AD797" s="314" t="str">
        <f t="shared" si="151"/>
        <v/>
      </c>
      <c r="AE797" s="309" t="s">
        <v>56</v>
      </c>
      <c r="AF797" s="314" t="str">
        <f t="shared" si="152"/>
        <v/>
      </c>
      <c r="AG797" s="315" t="str">
        <f t="shared" si="155"/>
        <v/>
      </c>
      <c r="AH797" s="316" t="s">
        <v>68</v>
      </c>
      <c r="AI797" s="317" t="str">
        <f t="shared" si="153"/>
        <v/>
      </c>
    </row>
    <row r="798" spans="1:35" ht="17.25" customHeight="1" x14ac:dyDescent="0.3">
      <c r="A798" s="24"/>
      <c r="B798" s="302">
        <v>786</v>
      </c>
      <c r="C798" s="303"/>
      <c r="D798" s="303"/>
      <c r="E798" s="304"/>
      <c r="F798" s="304"/>
      <c r="G798" s="304"/>
      <c r="H798" s="304"/>
      <c r="I798" s="304"/>
      <c r="J798" s="304"/>
      <c r="K798" s="304"/>
      <c r="L798" s="304"/>
      <c r="M798" s="304"/>
      <c r="N798" s="304"/>
      <c r="O798" s="305" t="str">
        <f t="shared" si="154"/>
        <v/>
      </c>
      <c r="P798" s="306" t="str">
        <f t="shared" si="144"/>
        <v/>
      </c>
      <c r="Q798" s="307">
        <f t="shared" si="145"/>
        <v>100</v>
      </c>
      <c r="R798" s="308" t="str">
        <f t="shared" si="146"/>
        <v/>
      </c>
      <c r="S798" s="309">
        <v>100</v>
      </c>
      <c r="T798" s="310" t="str">
        <f t="shared" si="147"/>
        <v/>
      </c>
      <c r="U798" s="311">
        <v>0</v>
      </c>
      <c r="V798" s="312" t="str">
        <f t="shared" si="148"/>
        <v/>
      </c>
      <c r="W798" s="313" t="s">
        <v>125</v>
      </c>
      <c r="X798" s="314" t="str">
        <f t="shared" si="149"/>
        <v/>
      </c>
      <c r="Y798" s="313" t="s">
        <v>56</v>
      </c>
      <c r="Z798" s="314" t="str">
        <f>IF(SUM($E798:$N798)&gt;0,$X798*(VLOOKUP($Y798,'Lookup Tables'!$K$4:$L$7,2,FALSE)),"")</f>
        <v/>
      </c>
      <c r="AA798" s="309">
        <v>100</v>
      </c>
      <c r="AB798" s="314" t="str">
        <f t="shared" si="150"/>
        <v/>
      </c>
      <c r="AC798" s="309" t="s">
        <v>62</v>
      </c>
      <c r="AD798" s="314" t="str">
        <f t="shared" si="151"/>
        <v/>
      </c>
      <c r="AE798" s="309" t="s">
        <v>56</v>
      </c>
      <c r="AF798" s="314" t="str">
        <f t="shared" si="152"/>
        <v/>
      </c>
      <c r="AG798" s="315" t="str">
        <f t="shared" si="155"/>
        <v/>
      </c>
      <c r="AH798" s="316" t="s">
        <v>68</v>
      </c>
      <c r="AI798" s="317" t="str">
        <f t="shared" si="153"/>
        <v/>
      </c>
    </row>
    <row r="799" spans="1:35" ht="17.25" customHeight="1" x14ac:dyDescent="0.3">
      <c r="A799" s="24"/>
      <c r="B799" s="302">
        <v>787</v>
      </c>
      <c r="C799" s="303"/>
      <c r="D799" s="303"/>
      <c r="E799" s="304"/>
      <c r="F799" s="304"/>
      <c r="G799" s="304"/>
      <c r="H799" s="304"/>
      <c r="I799" s="304"/>
      <c r="J799" s="304"/>
      <c r="K799" s="304"/>
      <c r="L799" s="304"/>
      <c r="M799" s="304"/>
      <c r="N799" s="304"/>
      <c r="O799" s="305" t="str">
        <f t="shared" si="154"/>
        <v/>
      </c>
      <c r="P799" s="306" t="str">
        <f t="shared" si="144"/>
        <v/>
      </c>
      <c r="Q799" s="307">
        <f t="shared" si="145"/>
        <v>100</v>
      </c>
      <c r="R799" s="308" t="str">
        <f t="shared" si="146"/>
        <v/>
      </c>
      <c r="S799" s="309">
        <v>100</v>
      </c>
      <c r="T799" s="310" t="str">
        <f t="shared" si="147"/>
        <v/>
      </c>
      <c r="U799" s="311">
        <v>0</v>
      </c>
      <c r="V799" s="312" t="str">
        <f t="shared" si="148"/>
        <v/>
      </c>
      <c r="W799" s="313" t="s">
        <v>125</v>
      </c>
      <c r="X799" s="314" t="str">
        <f t="shared" si="149"/>
        <v/>
      </c>
      <c r="Y799" s="313" t="s">
        <v>56</v>
      </c>
      <c r="Z799" s="314" t="str">
        <f>IF(SUM($E799:$N799)&gt;0,$X799*(VLOOKUP($Y799,'Lookup Tables'!$K$4:$L$7,2,FALSE)),"")</f>
        <v/>
      </c>
      <c r="AA799" s="309">
        <v>100</v>
      </c>
      <c r="AB799" s="314" t="str">
        <f t="shared" si="150"/>
        <v/>
      </c>
      <c r="AC799" s="309" t="s">
        <v>62</v>
      </c>
      <c r="AD799" s="314" t="str">
        <f t="shared" si="151"/>
        <v/>
      </c>
      <c r="AE799" s="309" t="s">
        <v>56</v>
      </c>
      <c r="AF799" s="314" t="str">
        <f t="shared" si="152"/>
        <v/>
      </c>
      <c r="AG799" s="315" t="str">
        <f t="shared" si="155"/>
        <v/>
      </c>
      <c r="AH799" s="316" t="s">
        <v>68</v>
      </c>
      <c r="AI799" s="317" t="str">
        <f t="shared" si="153"/>
        <v/>
      </c>
    </row>
    <row r="800" spans="1:35" ht="17.25" customHeight="1" x14ac:dyDescent="0.3">
      <c r="A800" s="24"/>
      <c r="B800" s="302">
        <v>788</v>
      </c>
      <c r="C800" s="303"/>
      <c r="D800" s="303"/>
      <c r="E800" s="304"/>
      <c r="F800" s="304"/>
      <c r="G800" s="304"/>
      <c r="H800" s="304"/>
      <c r="I800" s="304"/>
      <c r="J800" s="304"/>
      <c r="K800" s="304"/>
      <c r="L800" s="304"/>
      <c r="M800" s="304"/>
      <c r="N800" s="304"/>
      <c r="O800" s="305" t="str">
        <f t="shared" si="154"/>
        <v/>
      </c>
      <c r="P800" s="306" t="str">
        <f t="shared" si="144"/>
        <v/>
      </c>
      <c r="Q800" s="307">
        <f t="shared" si="145"/>
        <v>100</v>
      </c>
      <c r="R800" s="308" t="str">
        <f t="shared" si="146"/>
        <v/>
      </c>
      <c r="S800" s="309">
        <v>100</v>
      </c>
      <c r="T800" s="310" t="str">
        <f t="shared" si="147"/>
        <v/>
      </c>
      <c r="U800" s="311">
        <v>0</v>
      </c>
      <c r="V800" s="312" t="str">
        <f t="shared" si="148"/>
        <v/>
      </c>
      <c r="W800" s="313" t="s">
        <v>125</v>
      </c>
      <c r="X800" s="314" t="str">
        <f t="shared" si="149"/>
        <v/>
      </c>
      <c r="Y800" s="313" t="s">
        <v>56</v>
      </c>
      <c r="Z800" s="314" t="str">
        <f>IF(SUM($E800:$N800)&gt;0,$X800*(VLOOKUP($Y800,'Lookup Tables'!$K$4:$L$7,2,FALSE)),"")</f>
        <v/>
      </c>
      <c r="AA800" s="309">
        <v>100</v>
      </c>
      <c r="AB800" s="314" t="str">
        <f t="shared" si="150"/>
        <v/>
      </c>
      <c r="AC800" s="309" t="s">
        <v>62</v>
      </c>
      <c r="AD800" s="314" t="str">
        <f t="shared" si="151"/>
        <v/>
      </c>
      <c r="AE800" s="309" t="s">
        <v>56</v>
      </c>
      <c r="AF800" s="314" t="str">
        <f t="shared" si="152"/>
        <v/>
      </c>
      <c r="AG800" s="315" t="str">
        <f t="shared" si="155"/>
        <v/>
      </c>
      <c r="AH800" s="316" t="s">
        <v>68</v>
      </c>
      <c r="AI800" s="317" t="str">
        <f t="shared" si="153"/>
        <v/>
      </c>
    </row>
    <row r="801" spans="1:35" ht="17.25" customHeight="1" x14ac:dyDescent="0.3">
      <c r="A801" s="24"/>
      <c r="B801" s="302">
        <v>789</v>
      </c>
      <c r="C801" s="303"/>
      <c r="D801" s="303"/>
      <c r="E801" s="304"/>
      <c r="F801" s="304"/>
      <c r="G801" s="304"/>
      <c r="H801" s="304"/>
      <c r="I801" s="304"/>
      <c r="J801" s="304"/>
      <c r="K801" s="304"/>
      <c r="L801" s="304"/>
      <c r="M801" s="304"/>
      <c r="N801" s="304"/>
      <c r="O801" s="305" t="str">
        <f t="shared" si="154"/>
        <v/>
      </c>
      <c r="P801" s="306" t="str">
        <f t="shared" si="144"/>
        <v/>
      </c>
      <c r="Q801" s="307">
        <f t="shared" si="145"/>
        <v>100</v>
      </c>
      <c r="R801" s="308" t="str">
        <f t="shared" si="146"/>
        <v/>
      </c>
      <c r="S801" s="309">
        <v>100</v>
      </c>
      <c r="T801" s="310" t="str">
        <f t="shared" si="147"/>
        <v/>
      </c>
      <c r="U801" s="311">
        <v>0</v>
      </c>
      <c r="V801" s="312" t="str">
        <f t="shared" si="148"/>
        <v/>
      </c>
      <c r="W801" s="313" t="s">
        <v>125</v>
      </c>
      <c r="X801" s="314" t="str">
        <f t="shared" si="149"/>
        <v/>
      </c>
      <c r="Y801" s="313" t="s">
        <v>56</v>
      </c>
      <c r="Z801" s="314" t="str">
        <f>IF(SUM($E801:$N801)&gt;0,$X801*(VLOOKUP($Y801,'Lookup Tables'!$K$4:$L$7,2,FALSE)),"")</f>
        <v/>
      </c>
      <c r="AA801" s="309">
        <v>100</v>
      </c>
      <c r="AB801" s="314" t="str">
        <f t="shared" si="150"/>
        <v/>
      </c>
      <c r="AC801" s="309" t="s">
        <v>62</v>
      </c>
      <c r="AD801" s="314" t="str">
        <f t="shared" si="151"/>
        <v/>
      </c>
      <c r="AE801" s="309" t="s">
        <v>56</v>
      </c>
      <c r="AF801" s="314" t="str">
        <f t="shared" si="152"/>
        <v/>
      </c>
      <c r="AG801" s="315" t="str">
        <f t="shared" si="155"/>
        <v/>
      </c>
      <c r="AH801" s="316" t="s">
        <v>68</v>
      </c>
      <c r="AI801" s="317" t="str">
        <f t="shared" si="153"/>
        <v/>
      </c>
    </row>
    <row r="802" spans="1:35" ht="17.25" customHeight="1" x14ac:dyDescent="0.3">
      <c r="A802" s="24"/>
      <c r="B802" s="302">
        <v>790</v>
      </c>
      <c r="C802" s="303"/>
      <c r="D802" s="303"/>
      <c r="E802" s="304"/>
      <c r="F802" s="304"/>
      <c r="G802" s="304"/>
      <c r="H802" s="304"/>
      <c r="I802" s="304"/>
      <c r="J802" s="304"/>
      <c r="K802" s="304"/>
      <c r="L802" s="304"/>
      <c r="M802" s="304"/>
      <c r="N802" s="304"/>
      <c r="O802" s="305" t="str">
        <f t="shared" si="154"/>
        <v/>
      </c>
      <c r="P802" s="306" t="str">
        <f t="shared" si="144"/>
        <v/>
      </c>
      <c r="Q802" s="307">
        <f t="shared" si="145"/>
        <v>100</v>
      </c>
      <c r="R802" s="308" t="str">
        <f t="shared" si="146"/>
        <v/>
      </c>
      <c r="S802" s="309">
        <v>100</v>
      </c>
      <c r="T802" s="310" t="str">
        <f t="shared" si="147"/>
        <v/>
      </c>
      <c r="U802" s="311">
        <v>0</v>
      </c>
      <c r="V802" s="312" t="str">
        <f t="shared" si="148"/>
        <v/>
      </c>
      <c r="W802" s="313" t="s">
        <v>125</v>
      </c>
      <c r="X802" s="314" t="str">
        <f t="shared" si="149"/>
        <v/>
      </c>
      <c r="Y802" s="313" t="s">
        <v>56</v>
      </c>
      <c r="Z802" s="314" t="str">
        <f>IF(SUM($E802:$N802)&gt;0,$X802*(VLOOKUP($Y802,'Lookup Tables'!$K$4:$L$7,2,FALSE)),"")</f>
        <v/>
      </c>
      <c r="AA802" s="309">
        <v>100</v>
      </c>
      <c r="AB802" s="314" t="str">
        <f t="shared" si="150"/>
        <v/>
      </c>
      <c r="AC802" s="309" t="s">
        <v>62</v>
      </c>
      <c r="AD802" s="314" t="str">
        <f t="shared" si="151"/>
        <v/>
      </c>
      <c r="AE802" s="309" t="s">
        <v>56</v>
      </c>
      <c r="AF802" s="314" t="str">
        <f t="shared" si="152"/>
        <v/>
      </c>
      <c r="AG802" s="315" t="str">
        <f t="shared" si="155"/>
        <v/>
      </c>
      <c r="AH802" s="316" t="s">
        <v>68</v>
      </c>
      <c r="AI802" s="317" t="str">
        <f t="shared" si="153"/>
        <v/>
      </c>
    </row>
    <row r="803" spans="1:35" ht="17.25" customHeight="1" x14ac:dyDescent="0.3">
      <c r="A803" s="24"/>
      <c r="B803" s="302">
        <v>791</v>
      </c>
      <c r="C803" s="303"/>
      <c r="D803" s="303"/>
      <c r="E803" s="304"/>
      <c r="F803" s="304"/>
      <c r="G803" s="304"/>
      <c r="H803" s="304"/>
      <c r="I803" s="304"/>
      <c r="J803" s="304"/>
      <c r="K803" s="304"/>
      <c r="L803" s="304"/>
      <c r="M803" s="304"/>
      <c r="N803" s="304"/>
      <c r="O803" s="305" t="str">
        <f t="shared" si="154"/>
        <v/>
      </c>
      <c r="P803" s="306" t="str">
        <f t="shared" si="144"/>
        <v/>
      </c>
      <c r="Q803" s="307">
        <f t="shared" si="145"/>
        <v>100</v>
      </c>
      <c r="R803" s="308" t="str">
        <f t="shared" si="146"/>
        <v/>
      </c>
      <c r="S803" s="309">
        <v>100</v>
      </c>
      <c r="T803" s="310" t="str">
        <f t="shared" si="147"/>
        <v/>
      </c>
      <c r="U803" s="311">
        <v>0</v>
      </c>
      <c r="V803" s="312" t="str">
        <f t="shared" si="148"/>
        <v/>
      </c>
      <c r="W803" s="313" t="s">
        <v>125</v>
      </c>
      <c r="X803" s="314" t="str">
        <f t="shared" si="149"/>
        <v/>
      </c>
      <c r="Y803" s="313" t="s">
        <v>56</v>
      </c>
      <c r="Z803" s="314" t="str">
        <f>IF(SUM($E803:$N803)&gt;0,$X803*(VLOOKUP($Y803,'Lookup Tables'!$K$4:$L$7,2,FALSE)),"")</f>
        <v/>
      </c>
      <c r="AA803" s="309">
        <v>100</v>
      </c>
      <c r="AB803" s="314" t="str">
        <f t="shared" si="150"/>
        <v/>
      </c>
      <c r="AC803" s="309" t="s">
        <v>62</v>
      </c>
      <c r="AD803" s="314" t="str">
        <f t="shared" si="151"/>
        <v/>
      </c>
      <c r="AE803" s="309" t="s">
        <v>56</v>
      </c>
      <c r="AF803" s="314" t="str">
        <f t="shared" si="152"/>
        <v/>
      </c>
      <c r="AG803" s="315" t="str">
        <f t="shared" si="155"/>
        <v/>
      </c>
      <c r="AH803" s="316" t="s">
        <v>68</v>
      </c>
      <c r="AI803" s="317" t="str">
        <f t="shared" si="153"/>
        <v/>
      </c>
    </row>
    <row r="804" spans="1:35" ht="17.25" customHeight="1" x14ac:dyDescent="0.3">
      <c r="A804" s="24"/>
      <c r="B804" s="302">
        <v>792</v>
      </c>
      <c r="C804" s="303"/>
      <c r="D804" s="303"/>
      <c r="E804" s="304"/>
      <c r="F804" s="304"/>
      <c r="G804" s="304"/>
      <c r="H804" s="304"/>
      <c r="I804" s="304"/>
      <c r="J804" s="304"/>
      <c r="K804" s="304"/>
      <c r="L804" s="304"/>
      <c r="M804" s="304"/>
      <c r="N804" s="304"/>
      <c r="O804" s="305" t="str">
        <f t="shared" si="154"/>
        <v/>
      </c>
      <c r="P804" s="306" t="str">
        <f t="shared" si="144"/>
        <v/>
      </c>
      <c r="Q804" s="307">
        <f t="shared" si="145"/>
        <v>100</v>
      </c>
      <c r="R804" s="308" t="str">
        <f t="shared" si="146"/>
        <v/>
      </c>
      <c r="S804" s="309">
        <v>100</v>
      </c>
      <c r="T804" s="310" t="str">
        <f t="shared" si="147"/>
        <v/>
      </c>
      <c r="U804" s="311">
        <v>0</v>
      </c>
      <c r="V804" s="312" t="str">
        <f t="shared" si="148"/>
        <v/>
      </c>
      <c r="W804" s="313" t="s">
        <v>125</v>
      </c>
      <c r="X804" s="314" t="str">
        <f t="shared" si="149"/>
        <v/>
      </c>
      <c r="Y804" s="313" t="s">
        <v>56</v>
      </c>
      <c r="Z804" s="314" t="str">
        <f>IF(SUM($E804:$N804)&gt;0,$X804*(VLOOKUP($Y804,'Lookup Tables'!$K$4:$L$7,2,FALSE)),"")</f>
        <v/>
      </c>
      <c r="AA804" s="309">
        <v>100</v>
      </c>
      <c r="AB804" s="314" t="str">
        <f t="shared" si="150"/>
        <v/>
      </c>
      <c r="AC804" s="309" t="s">
        <v>62</v>
      </c>
      <c r="AD804" s="314" t="str">
        <f t="shared" si="151"/>
        <v/>
      </c>
      <c r="AE804" s="309" t="s">
        <v>56</v>
      </c>
      <c r="AF804" s="314" t="str">
        <f t="shared" si="152"/>
        <v/>
      </c>
      <c r="AG804" s="315" t="str">
        <f t="shared" si="155"/>
        <v/>
      </c>
      <c r="AH804" s="316" t="s">
        <v>68</v>
      </c>
      <c r="AI804" s="317" t="str">
        <f t="shared" si="153"/>
        <v/>
      </c>
    </row>
    <row r="805" spans="1:35" ht="17.25" customHeight="1" x14ac:dyDescent="0.3">
      <c r="A805" s="24"/>
      <c r="B805" s="302">
        <v>793</v>
      </c>
      <c r="C805" s="303"/>
      <c r="D805" s="303"/>
      <c r="E805" s="304"/>
      <c r="F805" s="304"/>
      <c r="G805" s="304"/>
      <c r="H805" s="304"/>
      <c r="I805" s="304"/>
      <c r="J805" s="304"/>
      <c r="K805" s="304"/>
      <c r="L805" s="304"/>
      <c r="M805" s="304"/>
      <c r="N805" s="304"/>
      <c r="O805" s="305" t="str">
        <f t="shared" si="154"/>
        <v/>
      </c>
      <c r="P805" s="306" t="str">
        <f t="shared" si="144"/>
        <v/>
      </c>
      <c r="Q805" s="307">
        <f t="shared" si="145"/>
        <v>100</v>
      </c>
      <c r="R805" s="308" t="str">
        <f t="shared" si="146"/>
        <v/>
      </c>
      <c r="S805" s="309">
        <v>100</v>
      </c>
      <c r="T805" s="310" t="str">
        <f t="shared" si="147"/>
        <v/>
      </c>
      <c r="U805" s="311">
        <v>0</v>
      </c>
      <c r="V805" s="312" t="str">
        <f t="shared" si="148"/>
        <v/>
      </c>
      <c r="W805" s="313" t="s">
        <v>125</v>
      </c>
      <c r="X805" s="314" t="str">
        <f t="shared" si="149"/>
        <v/>
      </c>
      <c r="Y805" s="313" t="s">
        <v>56</v>
      </c>
      <c r="Z805" s="314" t="str">
        <f>IF(SUM($E805:$N805)&gt;0,$X805*(VLOOKUP($Y805,'Lookup Tables'!$K$4:$L$7,2,FALSE)),"")</f>
        <v/>
      </c>
      <c r="AA805" s="309">
        <v>100</v>
      </c>
      <c r="AB805" s="314" t="str">
        <f t="shared" si="150"/>
        <v/>
      </c>
      <c r="AC805" s="309" t="s">
        <v>62</v>
      </c>
      <c r="AD805" s="314" t="str">
        <f t="shared" si="151"/>
        <v/>
      </c>
      <c r="AE805" s="309" t="s">
        <v>56</v>
      </c>
      <c r="AF805" s="314" t="str">
        <f t="shared" si="152"/>
        <v/>
      </c>
      <c r="AG805" s="315" t="str">
        <f t="shared" si="155"/>
        <v/>
      </c>
      <c r="AH805" s="316" t="s">
        <v>68</v>
      </c>
      <c r="AI805" s="317" t="str">
        <f t="shared" si="153"/>
        <v/>
      </c>
    </row>
    <row r="806" spans="1:35" ht="17.25" customHeight="1" x14ac:dyDescent="0.3">
      <c r="A806" s="24"/>
      <c r="B806" s="302">
        <v>794</v>
      </c>
      <c r="C806" s="303"/>
      <c r="D806" s="303"/>
      <c r="E806" s="304"/>
      <c r="F806" s="304"/>
      <c r="G806" s="304"/>
      <c r="H806" s="304"/>
      <c r="I806" s="304"/>
      <c r="J806" s="304"/>
      <c r="K806" s="304"/>
      <c r="L806" s="304"/>
      <c r="M806" s="304"/>
      <c r="N806" s="304"/>
      <c r="O806" s="305" t="str">
        <f t="shared" si="154"/>
        <v/>
      </c>
      <c r="P806" s="306" t="str">
        <f t="shared" si="144"/>
        <v/>
      </c>
      <c r="Q806" s="307">
        <f t="shared" si="145"/>
        <v>100</v>
      </c>
      <c r="R806" s="308" t="str">
        <f t="shared" si="146"/>
        <v/>
      </c>
      <c r="S806" s="309">
        <v>100</v>
      </c>
      <c r="T806" s="310" t="str">
        <f t="shared" si="147"/>
        <v/>
      </c>
      <c r="U806" s="311">
        <v>0</v>
      </c>
      <c r="V806" s="312" t="str">
        <f t="shared" si="148"/>
        <v/>
      </c>
      <c r="W806" s="313" t="s">
        <v>125</v>
      </c>
      <c r="X806" s="314" t="str">
        <f t="shared" si="149"/>
        <v/>
      </c>
      <c r="Y806" s="313" t="s">
        <v>56</v>
      </c>
      <c r="Z806" s="314" t="str">
        <f>IF(SUM($E806:$N806)&gt;0,$X806*(VLOOKUP($Y806,'Lookup Tables'!$K$4:$L$7,2,FALSE)),"")</f>
        <v/>
      </c>
      <c r="AA806" s="309">
        <v>100</v>
      </c>
      <c r="AB806" s="314" t="str">
        <f t="shared" si="150"/>
        <v/>
      </c>
      <c r="AC806" s="309" t="s">
        <v>62</v>
      </c>
      <c r="AD806" s="314" t="str">
        <f t="shared" si="151"/>
        <v/>
      </c>
      <c r="AE806" s="309" t="s">
        <v>56</v>
      </c>
      <c r="AF806" s="314" t="str">
        <f t="shared" si="152"/>
        <v/>
      </c>
      <c r="AG806" s="315" t="str">
        <f t="shared" si="155"/>
        <v/>
      </c>
      <c r="AH806" s="316" t="s">
        <v>68</v>
      </c>
      <c r="AI806" s="317" t="str">
        <f t="shared" si="153"/>
        <v/>
      </c>
    </row>
    <row r="807" spans="1:35" ht="17.25" customHeight="1" x14ac:dyDescent="0.3">
      <c r="A807" s="24"/>
      <c r="B807" s="302">
        <v>795</v>
      </c>
      <c r="C807" s="303"/>
      <c r="D807" s="303"/>
      <c r="E807" s="304"/>
      <c r="F807" s="304"/>
      <c r="G807" s="304"/>
      <c r="H807" s="304"/>
      <c r="I807" s="304"/>
      <c r="J807" s="304"/>
      <c r="K807" s="304"/>
      <c r="L807" s="304"/>
      <c r="M807" s="304"/>
      <c r="N807" s="304"/>
      <c r="O807" s="305" t="str">
        <f t="shared" si="154"/>
        <v/>
      </c>
      <c r="P807" s="306" t="str">
        <f t="shared" si="144"/>
        <v/>
      </c>
      <c r="Q807" s="307">
        <f t="shared" si="145"/>
        <v>100</v>
      </c>
      <c r="R807" s="308" t="str">
        <f t="shared" si="146"/>
        <v/>
      </c>
      <c r="S807" s="309">
        <v>100</v>
      </c>
      <c r="T807" s="310" t="str">
        <f t="shared" si="147"/>
        <v/>
      </c>
      <c r="U807" s="311">
        <v>0</v>
      </c>
      <c r="V807" s="312" t="str">
        <f t="shared" si="148"/>
        <v/>
      </c>
      <c r="W807" s="313" t="s">
        <v>125</v>
      </c>
      <c r="X807" s="314" t="str">
        <f t="shared" si="149"/>
        <v/>
      </c>
      <c r="Y807" s="313" t="s">
        <v>56</v>
      </c>
      <c r="Z807" s="314" t="str">
        <f>IF(SUM($E807:$N807)&gt;0,$X807*(VLOOKUP($Y807,'Lookup Tables'!$K$4:$L$7,2,FALSE)),"")</f>
        <v/>
      </c>
      <c r="AA807" s="309">
        <v>100</v>
      </c>
      <c r="AB807" s="314" t="str">
        <f t="shared" si="150"/>
        <v/>
      </c>
      <c r="AC807" s="309" t="s">
        <v>62</v>
      </c>
      <c r="AD807" s="314" t="str">
        <f t="shared" si="151"/>
        <v/>
      </c>
      <c r="AE807" s="309" t="s">
        <v>56</v>
      </c>
      <c r="AF807" s="314" t="str">
        <f t="shared" si="152"/>
        <v/>
      </c>
      <c r="AG807" s="315" t="str">
        <f t="shared" si="155"/>
        <v/>
      </c>
      <c r="AH807" s="316" t="s">
        <v>68</v>
      </c>
      <c r="AI807" s="317" t="str">
        <f t="shared" si="153"/>
        <v/>
      </c>
    </row>
    <row r="808" spans="1:35" ht="17.25" customHeight="1" x14ac:dyDescent="0.3">
      <c r="A808" s="24"/>
      <c r="B808" s="302">
        <v>796</v>
      </c>
      <c r="C808" s="303"/>
      <c r="D808" s="303"/>
      <c r="E808" s="304"/>
      <c r="F808" s="304"/>
      <c r="G808" s="304"/>
      <c r="H808" s="304"/>
      <c r="I808" s="304"/>
      <c r="J808" s="304"/>
      <c r="K808" s="304"/>
      <c r="L808" s="304"/>
      <c r="M808" s="304"/>
      <c r="N808" s="304"/>
      <c r="O808" s="305" t="str">
        <f t="shared" si="154"/>
        <v/>
      </c>
      <c r="P808" s="306" t="str">
        <f t="shared" si="144"/>
        <v/>
      </c>
      <c r="Q808" s="307">
        <f t="shared" si="145"/>
        <v>100</v>
      </c>
      <c r="R808" s="308" t="str">
        <f t="shared" si="146"/>
        <v/>
      </c>
      <c r="S808" s="309">
        <v>100</v>
      </c>
      <c r="T808" s="310" t="str">
        <f t="shared" si="147"/>
        <v/>
      </c>
      <c r="U808" s="311">
        <v>0</v>
      </c>
      <c r="V808" s="312" t="str">
        <f t="shared" si="148"/>
        <v/>
      </c>
      <c r="W808" s="313" t="s">
        <v>125</v>
      </c>
      <c r="X808" s="314" t="str">
        <f t="shared" si="149"/>
        <v/>
      </c>
      <c r="Y808" s="313" t="s">
        <v>56</v>
      </c>
      <c r="Z808" s="314" t="str">
        <f>IF(SUM($E808:$N808)&gt;0,$X808*(VLOOKUP($Y808,'Lookup Tables'!$K$4:$L$7,2,FALSE)),"")</f>
        <v/>
      </c>
      <c r="AA808" s="309">
        <v>100</v>
      </c>
      <c r="AB808" s="314" t="str">
        <f t="shared" si="150"/>
        <v/>
      </c>
      <c r="AC808" s="309" t="s">
        <v>62</v>
      </c>
      <c r="AD808" s="314" t="str">
        <f t="shared" si="151"/>
        <v/>
      </c>
      <c r="AE808" s="309" t="s">
        <v>56</v>
      </c>
      <c r="AF808" s="314" t="str">
        <f t="shared" si="152"/>
        <v/>
      </c>
      <c r="AG808" s="315" t="str">
        <f t="shared" si="155"/>
        <v/>
      </c>
      <c r="AH808" s="316" t="s">
        <v>68</v>
      </c>
      <c r="AI808" s="317" t="str">
        <f t="shared" si="153"/>
        <v/>
      </c>
    </row>
    <row r="809" spans="1:35" ht="17.25" customHeight="1" x14ac:dyDescent="0.3">
      <c r="A809" s="24"/>
      <c r="B809" s="302">
        <v>797</v>
      </c>
      <c r="C809" s="303"/>
      <c r="D809" s="303"/>
      <c r="E809" s="304"/>
      <c r="F809" s="304"/>
      <c r="G809" s="304"/>
      <c r="H809" s="304"/>
      <c r="I809" s="304"/>
      <c r="J809" s="304"/>
      <c r="K809" s="304"/>
      <c r="L809" s="304"/>
      <c r="M809" s="304"/>
      <c r="N809" s="304"/>
      <c r="O809" s="305" t="str">
        <f t="shared" si="154"/>
        <v/>
      </c>
      <c r="P809" s="306" t="str">
        <f t="shared" si="144"/>
        <v/>
      </c>
      <c r="Q809" s="307">
        <f t="shared" si="145"/>
        <v>100</v>
      </c>
      <c r="R809" s="308" t="str">
        <f t="shared" si="146"/>
        <v/>
      </c>
      <c r="S809" s="309">
        <v>100</v>
      </c>
      <c r="T809" s="310" t="str">
        <f t="shared" si="147"/>
        <v/>
      </c>
      <c r="U809" s="311">
        <v>0</v>
      </c>
      <c r="V809" s="312" t="str">
        <f t="shared" si="148"/>
        <v/>
      </c>
      <c r="W809" s="313" t="s">
        <v>125</v>
      </c>
      <c r="X809" s="314" t="str">
        <f t="shared" si="149"/>
        <v/>
      </c>
      <c r="Y809" s="313" t="s">
        <v>56</v>
      </c>
      <c r="Z809" s="314" t="str">
        <f>IF(SUM($E809:$N809)&gt;0,$X809*(VLOOKUP($Y809,'Lookup Tables'!$K$4:$L$7,2,FALSE)),"")</f>
        <v/>
      </c>
      <c r="AA809" s="309">
        <v>100</v>
      </c>
      <c r="AB809" s="314" t="str">
        <f t="shared" si="150"/>
        <v/>
      </c>
      <c r="AC809" s="309" t="s">
        <v>62</v>
      </c>
      <c r="AD809" s="314" t="str">
        <f t="shared" si="151"/>
        <v/>
      </c>
      <c r="AE809" s="309" t="s">
        <v>56</v>
      </c>
      <c r="AF809" s="314" t="str">
        <f t="shared" si="152"/>
        <v/>
      </c>
      <c r="AG809" s="315" t="str">
        <f t="shared" si="155"/>
        <v/>
      </c>
      <c r="AH809" s="316" t="s">
        <v>68</v>
      </c>
      <c r="AI809" s="317" t="str">
        <f t="shared" si="153"/>
        <v/>
      </c>
    </row>
    <row r="810" spans="1:35" ht="17.25" customHeight="1" x14ac:dyDescent="0.3">
      <c r="A810" s="24"/>
      <c r="B810" s="302">
        <v>798</v>
      </c>
      <c r="C810" s="303"/>
      <c r="D810" s="303"/>
      <c r="E810" s="304"/>
      <c r="F810" s="304"/>
      <c r="G810" s="304"/>
      <c r="H810" s="304"/>
      <c r="I810" s="304"/>
      <c r="J810" s="304"/>
      <c r="K810" s="304"/>
      <c r="L810" s="304"/>
      <c r="M810" s="304"/>
      <c r="N810" s="304"/>
      <c r="O810" s="305" t="str">
        <f t="shared" si="154"/>
        <v/>
      </c>
      <c r="P810" s="306" t="str">
        <f t="shared" si="144"/>
        <v/>
      </c>
      <c r="Q810" s="307">
        <f t="shared" si="145"/>
        <v>100</v>
      </c>
      <c r="R810" s="308" t="str">
        <f t="shared" si="146"/>
        <v/>
      </c>
      <c r="S810" s="309">
        <v>100</v>
      </c>
      <c r="T810" s="310" t="str">
        <f t="shared" si="147"/>
        <v/>
      </c>
      <c r="U810" s="311">
        <v>0</v>
      </c>
      <c r="V810" s="312" t="str">
        <f t="shared" si="148"/>
        <v/>
      </c>
      <c r="W810" s="313" t="s">
        <v>125</v>
      </c>
      <c r="X810" s="314" t="str">
        <f t="shared" si="149"/>
        <v/>
      </c>
      <c r="Y810" s="313" t="s">
        <v>56</v>
      </c>
      <c r="Z810" s="314" t="str">
        <f>IF(SUM($E810:$N810)&gt;0,$X810*(VLOOKUP($Y810,'Lookup Tables'!$K$4:$L$7,2,FALSE)),"")</f>
        <v/>
      </c>
      <c r="AA810" s="309">
        <v>100</v>
      </c>
      <c r="AB810" s="314" t="str">
        <f t="shared" si="150"/>
        <v/>
      </c>
      <c r="AC810" s="309" t="s">
        <v>62</v>
      </c>
      <c r="AD810" s="314" t="str">
        <f t="shared" si="151"/>
        <v/>
      </c>
      <c r="AE810" s="309" t="s">
        <v>56</v>
      </c>
      <c r="AF810" s="314" t="str">
        <f t="shared" si="152"/>
        <v/>
      </c>
      <c r="AG810" s="315" t="str">
        <f t="shared" si="155"/>
        <v/>
      </c>
      <c r="AH810" s="316" t="s">
        <v>68</v>
      </c>
      <c r="AI810" s="317" t="str">
        <f t="shared" si="153"/>
        <v/>
      </c>
    </row>
    <row r="811" spans="1:35" ht="17.25" customHeight="1" x14ac:dyDescent="0.3">
      <c r="A811" s="24"/>
      <c r="B811" s="302">
        <v>799</v>
      </c>
      <c r="C811" s="303"/>
      <c r="D811" s="303"/>
      <c r="E811" s="304"/>
      <c r="F811" s="304"/>
      <c r="G811" s="304"/>
      <c r="H811" s="304"/>
      <c r="I811" s="304"/>
      <c r="J811" s="304"/>
      <c r="K811" s="304"/>
      <c r="L811" s="304"/>
      <c r="M811" s="304"/>
      <c r="N811" s="304"/>
      <c r="O811" s="305" t="str">
        <f t="shared" si="154"/>
        <v/>
      </c>
      <c r="P811" s="306" t="str">
        <f t="shared" si="144"/>
        <v/>
      </c>
      <c r="Q811" s="307">
        <f t="shared" si="145"/>
        <v>100</v>
      </c>
      <c r="R811" s="308" t="str">
        <f t="shared" si="146"/>
        <v/>
      </c>
      <c r="S811" s="309">
        <v>100</v>
      </c>
      <c r="T811" s="310" t="str">
        <f t="shared" si="147"/>
        <v/>
      </c>
      <c r="U811" s="311">
        <v>0</v>
      </c>
      <c r="V811" s="312" t="str">
        <f t="shared" si="148"/>
        <v/>
      </c>
      <c r="W811" s="313" t="s">
        <v>125</v>
      </c>
      <c r="X811" s="314" t="str">
        <f t="shared" si="149"/>
        <v/>
      </c>
      <c r="Y811" s="313" t="s">
        <v>56</v>
      </c>
      <c r="Z811" s="314" t="str">
        <f>IF(SUM($E811:$N811)&gt;0,$X811*(VLOOKUP($Y811,'Lookup Tables'!$K$4:$L$7,2,FALSE)),"")</f>
        <v/>
      </c>
      <c r="AA811" s="309">
        <v>100</v>
      </c>
      <c r="AB811" s="314" t="str">
        <f t="shared" si="150"/>
        <v/>
      </c>
      <c r="AC811" s="309" t="s">
        <v>62</v>
      </c>
      <c r="AD811" s="314" t="str">
        <f t="shared" si="151"/>
        <v/>
      </c>
      <c r="AE811" s="309" t="s">
        <v>56</v>
      </c>
      <c r="AF811" s="314" t="str">
        <f t="shared" si="152"/>
        <v/>
      </c>
      <c r="AG811" s="315" t="str">
        <f t="shared" si="155"/>
        <v/>
      </c>
      <c r="AH811" s="316" t="s">
        <v>68</v>
      </c>
      <c r="AI811" s="317" t="str">
        <f t="shared" si="153"/>
        <v/>
      </c>
    </row>
    <row r="812" spans="1:35" ht="17.25" customHeight="1" x14ac:dyDescent="0.3">
      <c r="A812" s="24"/>
      <c r="B812" s="302">
        <v>800</v>
      </c>
      <c r="C812" s="303"/>
      <c r="D812" s="303"/>
      <c r="E812" s="304"/>
      <c r="F812" s="304"/>
      <c r="G812" s="304"/>
      <c r="H812" s="304"/>
      <c r="I812" s="304"/>
      <c r="J812" s="304"/>
      <c r="K812" s="304"/>
      <c r="L812" s="304"/>
      <c r="M812" s="304"/>
      <c r="N812" s="304"/>
      <c r="O812" s="305" t="str">
        <f t="shared" si="154"/>
        <v/>
      </c>
      <c r="P812" s="306" t="str">
        <f t="shared" si="144"/>
        <v/>
      </c>
      <c r="Q812" s="307">
        <f t="shared" si="145"/>
        <v>100</v>
      </c>
      <c r="R812" s="308" t="str">
        <f t="shared" si="146"/>
        <v/>
      </c>
      <c r="S812" s="309">
        <v>100</v>
      </c>
      <c r="T812" s="310" t="str">
        <f t="shared" si="147"/>
        <v/>
      </c>
      <c r="U812" s="311">
        <v>0</v>
      </c>
      <c r="V812" s="312" t="str">
        <f t="shared" si="148"/>
        <v/>
      </c>
      <c r="W812" s="313" t="s">
        <v>125</v>
      </c>
      <c r="X812" s="314" t="str">
        <f t="shared" si="149"/>
        <v/>
      </c>
      <c r="Y812" s="313" t="s">
        <v>56</v>
      </c>
      <c r="Z812" s="314" t="str">
        <f>IF(SUM($E812:$N812)&gt;0,$X812*(VLOOKUP($Y812,'Lookup Tables'!$K$4:$L$7,2,FALSE)),"")</f>
        <v/>
      </c>
      <c r="AA812" s="309">
        <v>100</v>
      </c>
      <c r="AB812" s="314" t="str">
        <f t="shared" si="150"/>
        <v/>
      </c>
      <c r="AC812" s="309" t="s">
        <v>62</v>
      </c>
      <c r="AD812" s="314" t="str">
        <f t="shared" si="151"/>
        <v/>
      </c>
      <c r="AE812" s="309" t="s">
        <v>56</v>
      </c>
      <c r="AF812" s="314" t="str">
        <f t="shared" si="152"/>
        <v/>
      </c>
      <c r="AG812" s="315" t="str">
        <f t="shared" si="155"/>
        <v/>
      </c>
      <c r="AH812" s="316" t="s">
        <v>68</v>
      </c>
      <c r="AI812" s="317" t="str">
        <f t="shared" si="153"/>
        <v/>
      </c>
    </row>
    <row r="813" spans="1:35" ht="17.25" customHeight="1" x14ac:dyDescent="0.3">
      <c r="A813" s="24"/>
      <c r="B813" s="302">
        <v>801</v>
      </c>
      <c r="C813" s="303"/>
      <c r="D813" s="303"/>
      <c r="E813" s="304"/>
      <c r="F813" s="304"/>
      <c r="G813" s="304"/>
      <c r="H813" s="304"/>
      <c r="I813" s="304"/>
      <c r="J813" s="304"/>
      <c r="K813" s="304"/>
      <c r="L813" s="304"/>
      <c r="M813" s="304"/>
      <c r="N813" s="304"/>
      <c r="O813" s="305" t="str">
        <f t="shared" si="154"/>
        <v/>
      </c>
      <c r="P813" s="306" t="str">
        <f t="shared" si="144"/>
        <v/>
      </c>
      <c r="Q813" s="307">
        <f t="shared" si="145"/>
        <v>100</v>
      </c>
      <c r="R813" s="308" t="str">
        <f t="shared" si="146"/>
        <v/>
      </c>
      <c r="S813" s="309">
        <v>100</v>
      </c>
      <c r="T813" s="310" t="str">
        <f t="shared" si="147"/>
        <v/>
      </c>
      <c r="U813" s="311">
        <v>0</v>
      </c>
      <c r="V813" s="312" t="str">
        <f t="shared" si="148"/>
        <v/>
      </c>
      <c r="W813" s="313" t="s">
        <v>125</v>
      </c>
      <c r="X813" s="314" t="str">
        <f t="shared" si="149"/>
        <v/>
      </c>
      <c r="Y813" s="313" t="s">
        <v>56</v>
      </c>
      <c r="Z813" s="314" t="str">
        <f>IF(SUM($E813:$N813)&gt;0,$X813*(VLOOKUP($Y813,'Lookup Tables'!$K$4:$L$7,2,FALSE)),"")</f>
        <v/>
      </c>
      <c r="AA813" s="309">
        <v>100</v>
      </c>
      <c r="AB813" s="314" t="str">
        <f t="shared" si="150"/>
        <v/>
      </c>
      <c r="AC813" s="309" t="s">
        <v>62</v>
      </c>
      <c r="AD813" s="314" t="str">
        <f t="shared" si="151"/>
        <v/>
      </c>
      <c r="AE813" s="309" t="s">
        <v>56</v>
      </c>
      <c r="AF813" s="314" t="str">
        <f t="shared" si="152"/>
        <v/>
      </c>
      <c r="AG813" s="315" t="str">
        <f t="shared" si="155"/>
        <v/>
      </c>
      <c r="AH813" s="316" t="s">
        <v>68</v>
      </c>
      <c r="AI813" s="317" t="str">
        <f t="shared" si="153"/>
        <v/>
      </c>
    </row>
    <row r="814" spans="1:35" ht="17.25" customHeight="1" x14ac:dyDescent="0.3">
      <c r="A814" s="24"/>
      <c r="B814" s="302">
        <v>802</v>
      </c>
      <c r="C814" s="303"/>
      <c r="D814" s="303"/>
      <c r="E814" s="304"/>
      <c r="F814" s="304"/>
      <c r="G814" s="304"/>
      <c r="H814" s="304"/>
      <c r="I814" s="304"/>
      <c r="J814" s="304"/>
      <c r="K814" s="304"/>
      <c r="L814" s="304"/>
      <c r="M814" s="304"/>
      <c r="N814" s="304"/>
      <c r="O814" s="305" t="str">
        <f t="shared" si="154"/>
        <v/>
      </c>
      <c r="P814" s="306" t="str">
        <f t="shared" si="144"/>
        <v/>
      </c>
      <c r="Q814" s="307">
        <f t="shared" si="145"/>
        <v>100</v>
      </c>
      <c r="R814" s="308" t="str">
        <f t="shared" si="146"/>
        <v/>
      </c>
      <c r="S814" s="309">
        <v>100</v>
      </c>
      <c r="T814" s="310" t="str">
        <f t="shared" si="147"/>
        <v/>
      </c>
      <c r="U814" s="311">
        <v>0</v>
      </c>
      <c r="V814" s="312" t="str">
        <f t="shared" si="148"/>
        <v/>
      </c>
      <c r="W814" s="313" t="s">
        <v>125</v>
      </c>
      <c r="X814" s="314" t="str">
        <f t="shared" si="149"/>
        <v/>
      </c>
      <c r="Y814" s="313" t="s">
        <v>56</v>
      </c>
      <c r="Z814" s="314" t="str">
        <f>IF(SUM($E814:$N814)&gt;0,$X814*(VLOOKUP($Y814,'Lookup Tables'!$K$4:$L$7,2,FALSE)),"")</f>
        <v/>
      </c>
      <c r="AA814" s="309">
        <v>100</v>
      </c>
      <c r="AB814" s="314" t="str">
        <f t="shared" si="150"/>
        <v/>
      </c>
      <c r="AC814" s="309" t="s">
        <v>62</v>
      </c>
      <c r="AD814" s="314" t="str">
        <f t="shared" si="151"/>
        <v/>
      </c>
      <c r="AE814" s="309" t="s">
        <v>56</v>
      </c>
      <c r="AF814" s="314" t="str">
        <f t="shared" si="152"/>
        <v/>
      </c>
      <c r="AG814" s="315" t="str">
        <f t="shared" si="155"/>
        <v/>
      </c>
      <c r="AH814" s="316" t="s">
        <v>68</v>
      </c>
      <c r="AI814" s="317" t="str">
        <f t="shared" si="153"/>
        <v/>
      </c>
    </row>
    <row r="815" spans="1:35" ht="17.25" customHeight="1" x14ac:dyDescent="0.3">
      <c r="A815" s="24"/>
      <c r="B815" s="302">
        <v>803</v>
      </c>
      <c r="C815" s="303"/>
      <c r="D815" s="303"/>
      <c r="E815" s="304"/>
      <c r="F815" s="304"/>
      <c r="G815" s="304"/>
      <c r="H815" s="304"/>
      <c r="I815" s="304"/>
      <c r="J815" s="304"/>
      <c r="K815" s="304"/>
      <c r="L815" s="304"/>
      <c r="M815" s="304"/>
      <c r="N815" s="304"/>
      <c r="O815" s="305" t="str">
        <f t="shared" si="154"/>
        <v/>
      </c>
      <c r="P815" s="306" t="str">
        <f t="shared" si="144"/>
        <v/>
      </c>
      <c r="Q815" s="307">
        <f t="shared" si="145"/>
        <v>100</v>
      </c>
      <c r="R815" s="308" t="str">
        <f t="shared" si="146"/>
        <v/>
      </c>
      <c r="S815" s="309">
        <v>100</v>
      </c>
      <c r="T815" s="310" t="str">
        <f t="shared" si="147"/>
        <v/>
      </c>
      <c r="U815" s="311">
        <v>0</v>
      </c>
      <c r="V815" s="312" t="str">
        <f t="shared" si="148"/>
        <v/>
      </c>
      <c r="W815" s="313" t="s">
        <v>125</v>
      </c>
      <c r="X815" s="314" t="str">
        <f t="shared" si="149"/>
        <v/>
      </c>
      <c r="Y815" s="313" t="s">
        <v>56</v>
      </c>
      <c r="Z815" s="314" t="str">
        <f>IF(SUM($E815:$N815)&gt;0,$X815*(VLOOKUP($Y815,'Lookup Tables'!$K$4:$L$7,2,FALSE)),"")</f>
        <v/>
      </c>
      <c r="AA815" s="309">
        <v>100</v>
      </c>
      <c r="AB815" s="314" t="str">
        <f t="shared" si="150"/>
        <v/>
      </c>
      <c r="AC815" s="309" t="s">
        <v>62</v>
      </c>
      <c r="AD815" s="314" t="str">
        <f t="shared" si="151"/>
        <v/>
      </c>
      <c r="AE815" s="309" t="s">
        <v>56</v>
      </c>
      <c r="AF815" s="314" t="str">
        <f t="shared" si="152"/>
        <v/>
      </c>
      <c r="AG815" s="315" t="str">
        <f t="shared" si="155"/>
        <v/>
      </c>
      <c r="AH815" s="316" t="s">
        <v>68</v>
      </c>
      <c r="AI815" s="317" t="str">
        <f t="shared" si="153"/>
        <v/>
      </c>
    </row>
    <row r="816" spans="1:35" ht="17.25" customHeight="1" x14ac:dyDescent="0.3">
      <c r="A816" s="24"/>
      <c r="B816" s="302">
        <v>804</v>
      </c>
      <c r="C816" s="303"/>
      <c r="D816" s="303"/>
      <c r="E816" s="304"/>
      <c r="F816" s="304"/>
      <c r="G816" s="304"/>
      <c r="H816" s="304"/>
      <c r="I816" s="304"/>
      <c r="J816" s="304"/>
      <c r="K816" s="304"/>
      <c r="L816" s="304"/>
      <c r="M816" s="304"/>
      <c r="N816" s="304"/>
      <c r="O816" s="305" t="str">
        <f t="shared" si="154"/>
        <v/>
      </c>
      <c r="P816" s="306" t="str">
        <f t="shared" si="144"/>
        <v/>
      </c>
      <c r="Q816" s="307">
        <f t="shared" si="145"/>
        <v>100</v>
      </c>
      <c r="R816" s="308" t="str">
        <f t="shared" si="146"/>
        <v/>
      </c>
      <c r="S816" s="309">
        <v>100</v>
      </c>
      <c r="T816" s="310" t="str">
        <f t="shared" si="147"/>
        <v/>
      </c>
      <c r="U816" s="311">
        <v>0</v>
      </c>
      <c r="V816" s="312" t="str">
        <f t="shared" si="148"/>
        <v/>
      </c>
      <c r="W816" s="313" t="s">
        <v>125</v>
      </c>
      <c r="X816" s="314" t="str">
        <f t="shared" si="149"/>
        <v/>
      </c>
      <c r="Y816" s="313" t="s">
        <v>56</v>
      </c>
      <c r="Z816" s="314" t="str">
        <f>IF(SUM($E816:$N816)&gt;0,$X816*(VLOOKUP($Y816,'Lookup Tables'!$K$4:$L$7,2,FALSE)),"")</f>
        <v/>
      </c>
      <c r="AA816" s="309">
        <v>100</v>
      </c>
      <c r="AB816" s="314" t="str">
        <f t="shared" si="150"/>
        <v/>
      </c>
      <c r="AC816" s="309" t="s">
        <v>62</v>
      </c>
      <c r="AD816" s="314" t="str">
        <f t="shared" si="151"/>
        <v/>
      </c>
      <c r="AE816" s="309" t="s">
        <v>56</v>
      </c>
      <c r="AF816" s="314" t="str">
        <f t="shared" si="152"/>
        <v/>
      </c>
      <c r="AG816" s="315" t="str">
        <f t="shared" si="155"/>
        <v/>
      </c>
      <c r="AH816" s="316" t="s">
        <v>68</v>
      </c>
      <c r="AI816" s="317" t="str">
        <f t="shared" si="153"/>
        <v/>
      </c>
    </row>
    <row r="817" spans="1:35" ht="17.25" customHeight="1" x14ac:dyDescent="0.3">
      <c r="A817" s="24"/>
      <c r="B817" s="302">
        <v>805</v>
      </c>
      <c r="C817" s="303"/>
      <c r="D817" s="303"/>
      <c r="E817" s="304"/>
      <c r="F817" s="304"/>
      <c r="G817" s="304"/>
      <c r="H817" s="304"/>
      <c r="I817" s="304"/>
      <c r="J817" s="304"/>
      <c r="K817" s="304"/>
      <c r="L817" s="304"/>
      <c r="M817" s="304"/>
      <c r="N817" s="304"/>
      <c r="O817" s="305" t="str">
        <f t="shared" si="154"/>
        <v/>
      </c>
      <c r="P817" s="306" t="str">
        <f t="shared" si="144"/>
        <v/>
      </c>
      <c r="Q817" s="307">
        <f t="shared" si="145"/>
        <v>100</v>
      </c>
      <c r="R817" s="308" t="str">
        <f t="shared" si="146"/>
        <v/>
      </c>
      <c r="S817" s="309">
        <v>100</v>
      </c>
      <c r="T817" s="310" t="str">
        <f t="shared" si="147"/>
        <v/>
      </c>
      <c r="U817" s="311">
        <v>0</v>
      </c>
      <c r="V817" s="312" t="str">
        <f t="shared" si="148"/>
        <v/>
      </c>
      <c r="W817" s="313" t="s">
        <v>125</v>
      </c>
      <c r="X817" s="314" t="str">
        <f t="shared" si="149"/>
        <v/>
      </c>
      <c r="Y817" s="313" t="s">
        <v>56</v>
      </c>
      <c r="Z817" s="314" t="str">
        <f>IF(SUM($E817:$N817)&gt;0,$X817*(VLOOKUP($Y817,'Lookup Tables'!$K$4:$L$7,2,FALSE)),"")</f>
        <v/>
      </c>
      <c r="AA817" s="309">
        <v>100</v>
      </c>
      <c r="AB817" s="314" t="str">
        <f t="shared" si="150"/>
        <v/>
      </c>
      <c r="AC817" s="309" t="s">
        <v>62</v>
      </c>
      <c r="AD817" s="314" t="str">
        <f t="shared" si="151"/>
        <v/>
      </c>
      <c r="AE817" s="309" t="s">
        <v>56</v>
      </c>
      <c r="AF817" s="314" t="str">
        <f t="shared" si="152"/>
        <v/>
      </c>
      <c r="AG817" s="315" t="str">
        <f t="shared" si="155"/>
        <v/>
      </c>
      <c r="AH817" s="316" t="s">
        <v>68</v>
      </c>
      <c r="AI817" s="317" t="str">
        <f t="shared" si="153"/>
        <v/>
      </c>
    </row>
    <row r="818" spans="1:35" ht="17.25" customHeight="1" x14ac:dyDescent="0.3">
      <c r="A818" s="24"/>
      <c r="B818" s="302">
        <v>806</v>
      </c>
      <c r="C818" s="303"/>
      <c r="D818" s="303"/>
      <c r="E818" s="304"/>
      <c r="F818" s="304"/>
      <c r="G818" s="304"/>
      <c r="H818" s="304"/>
      <c r="I818" s="304"/>
      <c r="J818" s="304"/>
      <c r="K818" s="304"/>
      <c r="L818" s="304"/>
      <c r="M818" s="304"/>
      <c r="N818" s="304"/>
      <c r="O818" s="305" t="str">
        <f t="shared" si="154"/>
        <v/>
      </c>
      <c r="P818" s="306" t="str">
        <f t="shared" si="144"/>
        <v/>
      </c>
      <c r="Q818" s="307">
        <f t="shared" si="145"/>
        <v>100</v>
      </c>
      <c r="R818" s="308" t="str">
        <f t="shared" si="146"/>
        <v/>
      </c>
      <c r="S818" s="309">
        <v>100</v>
      </c>
      <c r="T818" s="310" t="str">
        <f t="shared" si="147"/>
        <v/>
      </c>
      <c r="U818" s="311">
        <v>0</v>
      </c>
      <c r="V818" s="312" t="str">
        <f t="shared" si="148"/>
        <v/>
      </c>
      <c r="W818" s="313" t="s">
        <v>125</v>
      </c>
      <c r="X818" s="314" t="str">
        <f t="shared" si="149"/>
        <v/>
      </c>
      <c r="Y818" s="313" t="s">
        <v>56</v>
      </c>
      <c r="Z818" s="314" t="str">
        <f>IF(SUM($E818:$N818)&gt;0,$X818*(VLOOKUP($Y818,'Lookup Tables'!$K$4:$L$7,2,FALSE)),"")</f>
        <v/>
      </c>
      <c r="AA818" s="309">
        <v>100</v>
      </c>
      <c r="AB818" s="314" t="str">
        <f t="shared" si="150"/>
        <v/>
      </c>
      <c r="AC818" s="309" t="s">
        <v>62</v>
      </c>
      <c r="AD818" s="314" t="str">
        <f t="shared" si="151"/>
        <v/>
      </c>
      <c r="AE818" s="309" t="s">
        <v>56</v>
      </c>
      <c r="AF818" s="314" t="str">
        <f t="shared" si="152"/>
        <v/>
      </c>
      <c r="AG818" s="315" t="str">
        <f t="shared" si="155"/>
        <v/>
      </c>
      <c r="AH818" s="316" t="s">
        <v>68</v>
      </c>
      <c r="AI818" s="317" t="str">
        <f t="shared" si="153"/>
        <v/>
      </c>
    </row>
    <row r="819" spans="1:35" ht="17.25" customHeight="1" x14ac:dyDescent="0.3">
      <c r="A819" s="24"/>
      <c r="B819" s="302">
        <v>807</v>
      </c>
      <c r="C819" s="303"/>
      <c r="D819" s="303"/>
      <c r="E819" s="304"/>
      <c r="F819" s="304"/>
      <c r="G819" s="304"/>
      <c r="H819" s="304"/>
      <c r="I819" s="304"/>
      <c r="J819" s="304"/>
      <c r="K819" s="304"/>
      <c r="L819" s="304"/>
      <c r="M819" s="304"/>
      <c r="N819" s="304"/>
      <c r="O819" s="305" t="str">
        <f t="shared" si="154"/>
        <v/>
      </c>
      <c r="P819" s="306" t="str">
        <f t="shared" si="144"/>
        <v/>
      </c>
      <c r="Q819" s="307">
        <f t="shared" si="145"/>
        <v>100</v>
      </c>
      <c r="R819" s="308" t="str">
        <f t="shared" si="146"/>
        <v/>
      </c>
      <c r="S819" s="309">
        <v>100</v>
      </c>
      <c r="T819" s="310" t="str">
        <f t="shared" si="147"/>
        <v/>
      </c>
      <c r="U819" s="311">
        <v>0</v>
      </c>
      <c r="V819" s="312" t="str">
        <f t="shared" si="148"/>
        <v/>
      </c>
      <c r="W819" s="313" t="s">
        <v>125</v>
      </c>
      <c r="X819" s="314" t="str">
        <f t="shared" si="149"/>
        <v/>
      </c>
      <c r="Y819" s="313" t="s">
        <v>56</v>
      </c>
      <c r="Z819" s="314" t="str">
        <f>IF(SUM($E819:$N819)&gt;0,$X819*(VLOOKUP($Y819,'Lookup Tables'!$K$4:$L$7,2,FALSE)),"")</f>
        <v/>
      </c>
      <c r="AA819" s="309">
        <v>100</v>
      </c>
      <c r="AB819" s="314" t="str">
        <f t="shared" si="150"/>
        <v/>
      </c>
      <c r="AC819" s="309" t="s">
        <v>62</v>
      </c>
      <c r="AD819" s="314" t="str">
        <f t="shared" si="151"/>
        <v/>
      </c>
      <c r="AE819" s="309" t="s">
        <v>56</v>
      </c>
      <c r="AF819" s="314" t="str">
        <f t="shared" si="152"/>
        <v/>
      </c>
      <c r="AG819" s="315" t="str">
        <f t="shared" si="155"/>
        <v/>
      </c>
      <c r="AH819" s="316" t="s">
        <v>68</v>
      </c>
      <c r="AI819" s="317" t="str">
        <f t="shared" si="153"/>
        <v/>
      </c>
    </row>
    <row r="820" spans="1:35" ht="17.25" customHeight="1" x14ac:dyDescent="0.3">
      <c r="A820" s="24"/>
      <c r="B820" s="302">
        <v>808</v>
      </c>
      <c r="C820" s="303"/>
      <c r="D820" s="303"/>
      <c r="E820" s="304"/>
      <c r="F820" s="304"/>
      <c r="G820" s="304"/>
      <c r="H820" s="304"/>
      <c r="I820" s="304"/>
      <c r="J820" s="304"/>
      <c r="K820" s="304"/>
      <c r="L820" s="304"/>
      <c r="M820" s="304"/>
      <c r="N820" s="304"/>
      <c r="O820" s="305" t="str">
        <f t="shared" si="154"/>
        <v/>
      </c>
      <c r="P820" s="306" t="str">
        <f t="shared" si="144"/>
        <v/>
      </c>
      <c r="Q820" s="307">
        <f t="shared" si="145"/>
        <v>100</v>
      </c>
      <c r="R820" s="308" t="str">
        <f t="shared" si="146"/>
        <v/>
      </c>
      <c r="S820" s="309">
        <v>100</v>
      </c>
      <c r="T820" s="310" t="str">
        <f t="shared" si="147"/>
        <v/>
      </c>
      <c r="U820" s="311">
        <v>0</v>
      </c>
      <c r="V820" s="312" t="str">
        <f t="shared" si="148"/>
        <v/>
      </c>
      <c r="W820" s="313" t="s">
        <v>125</v>
      </c>
      <c r="X820" s="314" t="str">
        <f t="shared" si="149"/>
        <v/>
      </c>
      <c r="Y820" s="313" t="s">
        <v>56</v>
      </c>
      <c r="Z820" s="314" t="str">
        <f>IF(SUM($E820:$N820)&gt;0,$X820*(VLOOKUP($Y820,'Lookup Tables'!$K$4:$L$7,2,FALSE)),"")</f>
        <v/>
      </c>
      <c r="AA820" s="309">
        <v>100</v>
      </c>
      <c r="AB820" s="314" t="str">
        <f t="shared" si="150"/>
        <v/>
      </c>
      <c r="AC820" s="309" t="s">
        <v>62</v>
      </c>
      <c r="AD820" s="314" t="str">
        <f t="shared" si="151"/>
        <v/>
      </c>
      <c r="AE820" s="309" t="s">
        <v>56</v>
      </c>
      <c r="AF820" s="314" t="str">
        <f t="shared" si="152"/>
        <v/>
      </c>
      <c r="AG820" s="315" t="str">
        <f t="shared" si="155"/>
        <v/>
      </c>
      <c r="AH820" s="316" t="s">
        <v>68</v>
      </c>
      <c r="AI820" s="317" t="str">
        <f t="shared" si="153"/>
        <v/>
      </c>
    </row>
    <row r="821" spans="1:35" ht="17.25" customHeight="1" x14ac:dyDescent="0.3">
      <c r="A821" s="24"/>
      <c r="B821" s="302">
        <v>809</v>
      </c>
      <c r="C821" s="303"/>
      <c r="D821" s="303"/>
      <c r="E821" s="304"/>
      <c r="F821" s="304"/>
      <c r="G821" s="304"/>
      <c r="H821" s="304"/>
      <c r="I821" s="304"/>
      <c r="J821" s="304"/>
      <c r="K821" s="304"/>
      <c r="L821" s="304"/>
      <c r="M821" s="304"/>
      <c r="N821" s="304"/>
      <c r="O821" s="305" t="str">
        <f t="shared" si="154"/>
        <v/>
      </c>
      <c r="P821" s="306" t="str">
        <f t="shared" si="144"/>
        <v/>
      </c>
      <c r="Q821" s="307">
        <f t="shared" si="145"/>
        <v>100</v>
      </c>
      <c r="R821" s="308" t="str">
        <f t="shared" si="146"/>
        <v/>
      </c>
      <c r="S821" s="309">
        <v>100</v>
      </c>
      <c r="T821" s="310" t="str">
        <f t="shared" si="147"/>
        <v/>
      </c>
      <c r="U821" s="311">
        <v>0</v>
      </c>
      <c r="V821" s="312" t="str">
        <f t="shared" si="148"/>
        <v/>
      </c>
      <c r="W821" s="313" t="s">
        <v>125</v>
      </c>
      <c r="X821" s="314" t="str">
        <f t="shared" si="149"/>
        <v/>
      </c>
      <c r="Y821" s="313" t="s">
        <v>56</v>
      </c>
      <c r="Z821" s="314" t="str">
        <f>IF(SUM($E821:$N821)&gt;0,$X821*(VLOOKUP($Y821,'Lookup Tables'!$K$4:$L$7,2,FALSE)),"")</f>
        <v/>
      </c>
      <c r="AA821" s="309">
        <v>100</v>
      </c>
      <c r="AB821" s="314" t="str">
        <f t="shared" si="150"/>
        <v/>
      </c>
      <c r="AC821" s="309" t="s">
        <v>62</v>
      </c>
      <c r="AD821" s="314" t="str">
        <f t="shared" si="151"/>
        <v/>
      </c>
      <c r="AE821" s="309" t="s">
        <v>56</v>
      </c>
      <c r="AF821" s="314" t="str">
        <f t="shared" si="152"/>
        <v/>
      </c>
      <c r="AG821" s="315" t="str">
        <f t="shared" si="155"/>
        <v/>
      </c>
      <c r="AH821" s="316" t="s">
        <v>68</v>
      </c>
      <c r="AI821" s="317" t="str">
        <f t="shared" si="153"/>
        <v/>
      </c>
    </row>
    <row r="822" spans="1:35" ht="17.25" customHeight="1" x14ac:dyDescent="0.3">
      <c r="A822" s="24"/>
      <c r="B822" s="302">
        <v>810</v>
      </c>
      <c r="C822" s="303"/>
      <c r="D822" s="303"/>
      <c r="E822" s="304"/>
      <c r="F822" s="304"/>
      <c r="G822" s="304"/>
      <c r="H822" s="304"/>
      <c r="I822" s="304"/>
      <c r="J822" s="304"/>
      <c r="K822" s="304"/>
      <c r="L822" s="304"/>
      <c r="M822" s="304"/>
      <c r="N822" s="304"/>
      <c r="O822" s="305" t="str">
        <f t="shared" si="154"/>
        <v/>
      </c>
      <c r="P822" s="306" t="str">
        <f t="shared" si="144"/>
        <v/>
      </c>
      <c r="Q822" s="307">
        <f t="shared" si="145"/>
        <v>100</v>
      </c>
      <c r="R822" s="308" t="str">
        <f t="shared" si="146"/>
        <v/>
      </c>
      <c r="S822" s="309">
        <v>100</v>
      </c>
      <c r="T822" s="310" t="str">
        <f t="shared" si="147"/>
        <v/>
      </c>
      <c r="U822" s="311">
        <v>0</v>
      </c>
      <c r="V822" s="312" t="str">
        <f t="shared" si="148"/>
        <v/>
      </c>
      <c r="W822" s="313" t="s">
        <v>125</v>
      </c>
      <c r="X822" s="314" t="str">
        <f t="shared" si="149"/>
        <v/>
      </c>
      <c r="Y822" s="313" t="s">
        <v>56</v>
      </c>
      <c r="Z822" s="314" t="str">
        <f>IF(SUM($E822:$N822)&gt;0,$X822*(VLOOKUP($Y822,'Lookup Tables'!$K$4:$L$7,2,FALSE)),"")</f>
        <v/>
      </c>
      <c r="AA822" s="309">
        <v>100</v>
      </c>
      <c r="AB822" s="314" t="str">
        <f t="shared" si="150"/>
        <v/>
      </c>
      <c r="AC822" s="309" t="s">
        <v>62</v>
      </c>
      <c r="AD822" s="314" t="str">
        <f t="shared" si="151"/>
        <v/>
      </c>
      <c r="AE822" s="309" t="s">
        <v>56</v>
      </c>
      <c r="AF822" s="314" t="str">
        <f t="shared" si="152"/>
        <v/>
      </c>
      <c r="AG822" s="315" t="str">
        <f t="shared" si="155"/>
        <v/>
      </c>
      <c r="AH822" s="316" t="s">
        <v>68</v>
      </c>
      <c r="AI822" s="317" t="str">
        <f t="shared" si="153"/>
        <v/>
      </c>
    </row>
    <row r="823" spans="1:35" ht="17.25" customHeight="1" x14ac:dyDescent="0.3">
      <c r="A823" s="24"/>
      <c r="B823" s="302">
        <v>811</v>
      </c>
      <c r="C823" s="303"/>
      <c r="D823" s="303"/>
      <c r="E823" s="304"/>
      <c r="F823" s="304"/>
      <c r="G823" s="304"/>
      <c r="H823" s="304"/>
      <c r="I823" s="304"/>
      <c r="J823" s="304"/>
      <c r="K823" s="304"/>
      <c r="L823" s="304"/>
      <c r="M823" s="304"/>
      <c r="N823" s="304"/>
      <c r="O823" s="305" t="str">
        <f t="shared" si="154"/>
        <v/>
      </c>
      <c r="P823" s="306" t="str">
        <f t="shared" si="144"/>
        <v/>
      </c>
      <c r="Q823" s="307">
        <f t="shared" si="145"/>
        <v>100</v>
      </c>
      <c r="R823" s="308" t="str">
        <f t="shared" si="146"/>
        <v/>
      </c>
      <c r="S823" s="309">
        <v>100</v>
      </c>
      <c r="T823" s="310" t="str">
        <f t="shared" si="147"/>
        <v/>
      </c>
      <c r="U823" s="311">
        <v>0</v>
      </c>
      <c r="V823" s="312" t="str">
        <f t="shared" si="148"/>
        <v/>
      </c>
      <c r="W823" s="313" t="s">
        <v>125</v>
      </c>
      <c r="X823" s="314" t="str">
        <f t="shared" si="149"/>
        <v/>
      </c>
      <c r="Y823" s="313" t="s">
        <v>56</v>
      </c>
      <c r="Z823" s="314" t="str">
        <f>IF(SUM($E823:$N823)&gt;0,$X823*(VLOOKUP($Y823,'Lookup Tables'!$K$4:$L$7,2,FALSE)),"")</f>
        <v/>
      </c>
      <c r="AA823" s="309">
        <v>100</v>
      </c>
      <c r="AB823" s="314" t="str">
        <f t="shared" si="150"/>
        <v/>
      </c>
      <c r="AC823" s="309" t="s">
        <v>62</v>
      </c>
      <c r="AD823" s="314" t="str">
        <f t="shared" si="151"/>
        <v/>
      </c>
      <c r="AE823" s="309" t="s">
        <v>56</v>
      </c>
      <c r="AF823" s="314" t="str">
        <f t="shared" si="152"/>
        <v/>
      </c>
      <c r="AG823" s="315" t="str">
        <f t="shared" si="155"/>
        <v/>
      </c>
      <c r="AH823" s="316" t="s">
        <v>68</v>
      </c>
      <c r="AI823" s="317" t="str">
        <f t="shared" si="153"/>
        <v/>
      </c>
    </row>
    <row r="824" spans="1:35" ht="17.25" customHeight="1" x14ac:dyDescent="0.3">
      <c r="A824" s="24"/>
      <c r="B824" s="302">
        <v>812</v>
      </c>
      <c r="C824" s="303"/>
      <c r="D824" s="303"/>
      <c r="E824" s="304"/>
      <c r="F824" s="304"/>
      <c r="G824" s="304"/>
      <c r="H824" s="304"/>
      <c r="I824" s="304"/>
      <c r="J824" s="304"/>
      <c r="K824" s="304"/>
      <c r="L824" s="304"/>
      <c r="M824" s="304"/>
      <c r="N824" s="304"/>
      <c r="O824" s="305" t="str">
        <f t="shared" si="154"/>
        <v/>
      </c>
      <c r="P824" s="306" t="str">
        <f t="shared" si="144"/>
        <v/>
      </c>
      <c r="Q824" s="307">
        <f t="shared" si="145"/>
        <v>100</v>
      </c>
      <c r="R824" s="308" t="str">
        <f t="shared" si="146"/>
        <v/>
      </c>
      <c r="S824" s="309">
        <v>100</v>
      </c>
      <c r="T824" s="310" t="str">
        <f t="shared" si="147"/>
        <v/>
      </c>
      <c r="U824" s="311">
        <v>0</v>
      </c>
      <c r="V824" s="312" t="str">
        <f t="shared" si="148"/>
        <v/>
      </c>
      <c r="W824" s="313" t="s">
        <v>125</v>
      </c>
      <c r="X824" s="314" t="str">
        <f t="shared" si="149"/>
        <v/>
      </c>
      <c r="Y824" s="313" t="s">
        <v>56</v>
      </c>
      <c r="Z824" s="314" t="str">
        <f>IF(SUM($E824:$N824)&gt;0,$X824*(VLOOKUP($Y824,'Lookup Tables'!$K$4:$L$7,2,FALSE)),"")</f>
        <v/>
      </c>
      <c r="AA824" s="309">
        <v>100</v>
      </c>
      <c r="AB824" s="314" t="str">
        <f t="shared" si="150"/>
        <v/>
      </c>
      <c r="AC824" s="309" t="s">
        <v>62</v>
      </c>
      <c r="AD824" s="314" t="str">
        <f t="shared" si="151"/>
        <v/>
      </c>
      <c r="AE824" s="309" t="s">
        <v>56</v>
      </c>
      <c r="AF824" s="314" t="str">
        <f t="shared" si="152"/>
        <v/>
      </c>
      <c r="AG824" s="315" t="str">
        <f t="shared" si="155"/>
        <v/>
      </c>
      <c r="AH824" s="316" t="s">
        <v>68</v>
      </c>
      <c r="AI824" s="317" t="str">
        <f t="shared" si="153"/>
        <v/>
      </c>
    </row>
    <row r="825" spans="1:35" ht="17.25" customHeight="1" x14ac:dyDescent="0.3">
      <c r="A825" s="24"/>
      <c r="B825" s="302">
        <v>813</v>
      </c>
      <c r="C825" s="303"/>
      <c r="D825" s="303"/>
      <c r="E825" s="304"/>
      <c r="F825" s="304"/>
      <c r="G825" s="304"/>
      <c r="H825" s="304"/>
      <c r="I825" s="304"/>
      <c r="J825" s="304"/>
      <c r="K825" s="304"/>
      <c r="L825" s="304"/>
      <c r="M825" s="304"/>
      <c r="N825" s="304"/>
      <c r="O825" s="305" t="str">
        <f t="shared" si="154"/>
        <v/>
      </c>
      <c r="P825" s="306" t="str">
        <f t="shared" si="144"/>
        <v/>
      </c>
      <c r="Q825" s="307">
        <f t="shared" si="145"/>
        <v>100</v>
      </c>
      <c r="R825" s="308" t="str">
        <f t="shared" si="146"/>
        <v/>
      </c>
      <c r="S825" s="309">
        <v>100</v>
      </c>
      <c r="T825" s="310" t="str">
        <f t="shared" si="147"/>
        <v/>
      </c>
      <c r="U825" s="311">
        <v>0</v>
      </c>
      <c r="V825" s="312" t="str">
        <f t="shared" si="148"/>
        <v/>
      </c>
      <c r="W825" s="313" t="s">
        <v>125</v>
      </c>
      <c r="X825" s="314" t="str">
        <f t="shared" si="149"/>
        <v/>
      </c>
      <c r="Y825" s="313" t="s">
        <v>56</v>
      </c>
      <c r="Z825" s="314" t="str">
        <f>IF(SUM($E825:$N825)&gt;0,$X825*(VLOOKUP($Y825,'Lookup Tables'!$K$4:$L$7,2,FALSE)),"")</f>
        <v/>
      </c>
      <c r="AA825" s="309">
        <v>100</v>
      </c>
      <c r="AB825" s="314" t="str">
        <f t="shared" si="150"/>
        <v/>
      </c>
      <c r="AC825" s="309" t="s">
        <v>62</v>
      </c>
      <c r="AD825" s="314" t="str">
        <f t="shared" si="151"/>
        <v/>
      </c>
      <c r="AE825" s="309" t="s">
        <v>56</v>
      </c>
      <c r="AF825" s="314" t="str">
        <f t="shared" si="152"/>
        <v/>
      </c>
      <c r="AG825" s="315" t="str">
        <f t="shared" si="155"/>
        <v/>
      </c>
      <c r="AH825" s="316" t="s">
        <v>68</v>
      </c>
      <c r="AI825" s="317" t="str">
        <f t="shared" si="153"/>
        <v/>
      </c>
    </row>
    <row r="826" spans="1:35" ht="17.25" customHeight="1" x14ac:dyDescent="0.3">
      <c r="A826" s="24"/>
      <c r="B826" s="302">
        <v>814</v>
      </c>
      <c r="C826" s="303"/>
      <c r="D826" s="303"/>
      <c r="E826" s="304"/>
      <c r="F826" s="304"/>
      <c r="G826" s="304"/>
      <c r="H826" s="304"/>
      <c r="I826" s="304"/>
      <c r="J826" s="304"/>
      <c r="K826" s="304"/>
      <c r="L826" s="304"/>
      <c r="M826" s="304"/>
      <c r="N826" s="304"/>
      <c r="O826" s="305" t="str">
        <f t="shared" si="154"/>
        <v/>
      </c>
      <c r="P826" s="306" t="str">
        <f t="shared" si="144"/>
        <v/>
      </c>
      <c r="Q826" s="307">
        <f t="shared" si="145"/>
        <v>100</v>
      </c>
      <c r="R826" s="308" t="str">
        <f t="shared" si="146"/>
        <v/>
      </c>
      <c r="S826" s="309">
        <v>100</v>
      </c>
      <c r="T826" s="310" t="str">
        <f t="shared" si="147"/>
        <v/>
      </c>
      <c r="U826" s="311">
        <v>0</v>
      </c>
      <c r="V826" s="312" t="str">
        <f t="shared" si="148"/>
        <v/>
      </c>
      <c r="W826" s="313" t="s">
        <v>125</v>
      </c>
      <c r="X826" s="314" t="str">
        <f t="shared" si="149"/>
        <v/>
      </c>
      <c r="Y826" s="313" t="s">
        <v>56</v>
      </c>
      <c r="Z826" s="314" t="str">
        <f>IF(SUM($E826:$N826)&gt;0,$X826*(VLOOKUP($Y826,'Lookup Tables'!$K$4:$L$7,2,FALSE)),"")</f>
        <v/>
      </c>
      <c r="AA826" s="309">
        <v>100</v>
      </c>
      <c r="AB826" s="314" t="str">
        <f t="shared" si="150"/>
        <v/>
      </c>
      <c r="AC826" s="309" t="s">
        <v>62</v>
      </c>
      <c r="AD826" s="314" t="str">
        <f t="shared" si="151"/>
        <v/>
      </c>
      <c r="AE826" s="309" t="s">
        <v>56</v>
      </c>
      <c r="AF826" s="314" t="str">
        <f t="shared" si="152"/>
        <v/>
      </c>
      <c r="AG826" s="315" t="str">
        <f t="shared" si="155"/>
        <v/>
      </c>
      <c r="AH826" s="316" t="s">
        <v>68</v>
      </c>
      <c r="AI826" s="317" t="str">
        <f t="shared" si="153"/>
        <v/>
      </c>
    </row>
    <row r="827" spans="1:35" ht="17.25" customHeight="1" x14ac:dyDescent="0.3">
      <c r="A827" s="24"/>
      <c r="B827" s="302">
        <v>815</v>
      </c>
      <c r="C827" s="303"/>
      <c r="D827" s="303"/>
      <c r="E827" s="304"/>
      <c r="F827" s="304"/>
      <c r="G827" s="304"/>
      <c r="H827" s="304"/>
      <c r="I827" s="304"/>
      <c r="J827" s="304"/>
      <c r="K827" s="304"/>
      <c r="L827" s="304"/>
      <c r="M827" s="304"/>
      <c r="N827" s="304"/>
      <c r="O827" s="305" t="str">
        <f t="shared" si="154"/>
        <v/>
      </c>
      <c r="P827" s="306" t="str">
        <f t="shared" si="144"/>
        <v/>
      </c>
      <c r="Q827" s="307">
        <f t="shared" si="145"/>
        <v>100</v>
      </c>
      <c r="R827" s="308" t="str">
        <f t="shared" si="146"/>
        <v/>
      </c>
      <c r="S827" s="309">
        <v>100</v>
      </c>
      <c r="T827" s="310" t="str">
        <f t="shared" si="147"/>
        <v/>
      </c>
      <c r="U827" s="311">
        <v>0</v>
      </c>
      <c r="V827" s="312" t="str">
        <f t="shared" si="148"/>
        <v/>
      </c>
      <c r="W827" s="313" t="s">
        <v>125</v>
      </c>
      <c r="X827" s="314" t="str">
        <f t="shared" si="149"/>
        <v/>
      </c>
      <c r="Y827" s="313" t="s">
        <v>56</v>
      </c>
      <c r="Z827" s="314" t="str">
        <f>IF(SUM($E827:$N827)&gt;0,$X827*(VLOOKUP($Y827,'Lookup Tables'!$K$4:$L$7,2,FALSE)),"")</f>
        <v/>
      </c>
      <c r="AA827" s="309">
        <v>100</v>
      </c>
      <c r="AB827" s="314" t="str">
        <f t="shared" si="150"/>
        <v/>
      </c>
      <c r="AC827" s="309" t="s">
        <v>62</v>
      </c>
      <c r="AD827" s="314" t="str">
        <f t="shared" si="151"/>
        <v/>
      </c>
      <c r="AE827" s="309" t="s">
        <v>56</v>
      </c>
      <c r="AF827" s="314" t="str">
        <f t="shared" si="152"/>
        <v/>
      </c>
      <c r="AG827" s="315" t="str">
        <f t="shared" si="155"/>
        <v/>
      </c>
      <c r="AH827" s="316" t="s">
        <v>68</v>
      </c>
      <c r="AI827" s="317" t="str">
        <f t="shared" si="153"/>
        <v/>
      </c>
    </row>
    <row r="828" spans="1:35" ht="17.25" customHeight="1" x14ac:dyDescent="0.3">
      <c r="A828" s="24"/>
      <c r="B828" s="302">
        <v>816</v>
      </c>
      <c r="C828" s="303"/>
      <c r="D828" s="303"/>
      <c r="E828" s="304"/>
      <c r="F828" s="304"/>
      <c r="G828" s="304"/>
      <c r="H828" s="304"/>
      <c r="I828" s="304"/>
      <c r="J828" s="304"/>
      <c r="K828" s="304"/>
      <c r="L828" s="304"/>
      <c r="M828" s="304"/>
      <c r="N828" s="304"/>
      <c r="O828" s="305" t="str">
        <f t="shared" si="154"/>
        <v/>
      </c>
      <c r="P828" s="306" t="str">
        <f t="shared" si="144"/>
        <v/>
      </c>
      <c r="Q828" s="307">
        <f t="shared" si="145"/>
        <v>100</v>
      </c>
      <c r="R828" s="308" t="str">
        <f t="shared" si="146"/>
        <v/>
      </c>
      <c r="S828" s="309">
        <v>100</v>
      </c>
      <c r="T828" s="310" t="str">
        <f t="shared" si="147"/>
        <v/>
      </c>
      <c r="U828" s="311">
        <v>0</v>
      </c>
      <c r="V828" s="312" t="str">
        <f t="shared" si="148"/>
        <v/>
      </c>
      <c r="W828" s="313" t="s">
        <v>125</v>
      </c>
      <c r="X828" s="314" t="str">
        <f t="shared" si="149"/>
        <v/>
      </c>
      <c r="Y828" s="313" t="s">
        <v>56</v>
      </c>
      <c r="Z828" s="314" t="str">
        <f>IF(SUM($E828:$N828)&gt;0,$X828*(VLOOKUP($Y828,'Lookup Tables'!$K$4:$L$7,2,FALSE)),"")</f>
        <v/>
      </c>
      <c r="AA828" s="309">
        <v>100</v>
      </c>
      <c r="AB828" s="314" t="str">
        <f t="shared" si="150"/>
        <v/>
      </c>
      <c r="AC828" s="309" t="s">
        <v>62</v>
      </c>
      <c r="AD828" s="314" t="str">
        <f t="shared" si="151"/>
        <v/>
      </c>
      <c r="AE828" s="309" t="s">
        <v>56</v>
      </c>
      <c r="AF828" s="314" t="str">
        <f t="shared" si="152"/>
        <v/>
      </c>
      <c r="AG828" s="315" t="str">
        <f t="shared" si="155"/>
        <v/>
      </c>
      <c r="AH828" s="316" t="s">
        <v>68</v>
      </c>
      <c r="AI828" s="317" t="str">
        <f t="shared" si="153"/>
        <v/>
      </c>
    </row>
    <row r="829" spans="1:35" ht="17.25" customHeight="1" x14ac:dyDescent="0.3">
      <c r="A829" s="24"/>
      <c r="B829" s="302">
        <v>817</v>
      </c>
      <c r="C829" s="303"/>
      <c r="D829" s="303"/>
      <c r="E829" s="304"/>
      <c r="F829" s="304"/>
      <c r="G829" s="304"/>
      <c r="H829" s="304"/>
      <c r="I829" s="304"/>
      <c r="J829" s="304"/>
      <c r="K829" s="304"/>
      <c r="L829" s="304"/>
      <c r="M829" s="304"/>
      <c r="N829" s="304"/>
      <c r="O829" s="305" t="str">
        <f t="shared" si="154"/>
        <v/>
      </c>
      <c r="P829" s="306" t="str">
        <f t="shared" si="144"/>
        <v/>
      </c>
      <c r="Q829" s="307">
        <f t="shared" si="145"/>
        <v>100</v>
      </c>
      <c r="R829" s="308" t="str">
        <f t="shared" si="146"/>
        <v/>
      </c>
      <c r="S829" s="309">
        <v>100</v>
      </c>
      <c r="T829" s="310" t="str">
        <f t="shared" si="147"/>
        <v/>
      </c>
      <c r="U829" s="311">
        <v>0</v>
      </c>
      <c r="V829" s="312" t="str">
        <f t="shared" si="148"/>
        <v/>
      </c>
      <c r="W829" s="313" t="s">
        <v>125</v>
      </c>
      <c r="X829" s="314" t="str">
        <f t="shared" si="149"/>
        <v/>
      </c>
      <c r="Y829" s="313" t="s">
        <v>56</v>
      </c>
      <c r="Z829" s="314" t="str">
        <f>IF(SUM($E829:$N829)&gt;0,$X829*(VLOOKUP($Y829,'Lookup Tables'!$K$4:$L$7,2,FALSE)),"")</f>
        <v/>
      </c>
      <c r="AA829" s="309">
        <v>100</v>
      </c>
      <c r="AB829" s="314" t="str">
        <f t="shared" si="150"/>
        <v/>
      </c>
      <c r="AC829" s="309" t="s">
        <v>62</v>
      </c>
      <c r="AD829" s="314" t="str">
        <f t="shared" si="151"/>
        <v/>
      </c>
      <c r="AE829" s="309" t="s">
        <v>56</v>
      </c>
      <c r="AF829" s="314" t="str">
        <f t="shared" si="152"/>
        <v/>
      </c>
      <c r="AG829" s="315" t="str">
        <f t="shared" si="155"/>
        <v/>
      </c>
      <c r="AH829" s="316" t="s">
        <v>68</v>
      </c>
      <c r="AI829" s="317" t="str">
        <f t="shared" si="153"/>
        <v/>
      </c>
    </row>
    <row r="830" spans="1:35" ht="17.25" customHeight="1" x14ac:dyDescent="0.3">
      <c r="A830" s="24"/>
      <c r="B830" s="302">
        <v>818</v>
      </c>
      <c r="C830" s="303"/>
      <c r="D830" s="303"/>
      <c r="E830" s="304"/>
      <c r="F830" s="304"/>
      <c r="G830" s="304"/>
      <c r="H830" s="304"/>
      <c r="I830" s="304"/>
      <c r="J830" s="304"/>
      <c r="K830" s="304"/>
      <c r="L830" s="304"/>
      <c r="M830" s="304"/>
      <c r="N830" s="304"/>
      <c r="O830" s="305" t="str">
        <f t="shared" si="154"/>
        <v/>
      </c>
      <c r="P830" s="306" t="str">
        <f t="shared" si="144"/>
        <v/>
      </c>
      <c r="Q830" s="307">
        <f t="shared" si="145"/>
        <v>100</v>
      </c>
      <c r="R830" s="308" t="str">
        <f t="shared" si="146"/>
        <v/>
      </c>
      <c r="S830" s="309">
        <v>100</v>
      </c>
      <c r="T830" s="310" t="str">
        <f t="shared" si="147"/>
        <v/>
      </c>
      <c r="U830" s="311">
        <v>0</v>
      </c>
      <c r="V830" s="312" t="str">
        <f t="shared" si="148"/>
        <v/>
      </c>
      <c r="W830" s="313" t="s">
        <v>125</v>
      </c>
      <c r="X830" s="314" t="str">
        <f t="shared" si="149"/>
        <v/>
      </c>
      <c r="Y830" s="313" t="s">
        <v>56</v>
      </c>
      <c r="Z830" s="314" t="str">
        <f>IF(SUM($E830:$N830)&gt;0,$X830*(VLOOKUP($Y830,'Lookup Tables'!$K$4:$L$7,2,FALSE)),"")</f>
        <v/>
      </c>
      <c r="AA830" s="309">
        <v>100</v>
      </c>
      <c r="AB830" s="314" t="str">
        <f t="shared" si="150"/>
        <v/>
      </c>
      <c r="AC830" s="309" t="s">
        <v>62</v>
      </c>
      <c r="AD830" s="314" t="str">
        <f t="shared" si="151"/>
        <v/>
      </c>
      <c r="AE830" s="309" t="s">
        <v>56</v>
      </c>
      <c r="AF830" s="314" t="str">
        <f t="shared" si="152"/>
        <v/>
      </c>
      <c r="AG830" s="315" t="str">
        <f t="shared" si="155"/>
        <v/>
      </c>
      <c r="AH830" s="316" t="s">
        <v>68</v>
      </c>
      <c r="AI830" s="317" t="str">
        <f t="shared" si="153"/>
        <v/>
      </c>
    </row>
    <row r="831" spans="1:35" ht="17.25" customHeight="1" x14ac:dyDescent="0.3">
      <c r="A831" s="24"/>
      <c r="B831" s="302">
        <v>819</v>
      </c>
      <c r="C831" s="303"/>
      <c r="D831" s="303"/>
      <c r="E831" s="304"/>
      <c r="F831" s="304"/>
      <c r="G831" s="304"/>
      <c r="H831" s="304"/>
      <c r="I831" s="304"/>
      <c r="J831" s="304"/>
      <c r="K831" s="304"/>
      <c r="L831" s="304"/>
      <c r="M831" s="304"/>
      <c r="N831" s="304"/>
      <c r="O831" s="305" t="str">
        <f t="shared" si="154"/>
        <v/>
      </c>
      <c r="P831" s="306" t="str">
        <f t="shared" si="144"/>
        <v/>
      </c>
      <c r="Q831" s="307">
        <f t="shared" si="145"/>
        <v>100</v>
      </c>
      <c r="R831" s="308" t="str">
        <f t="shared" si="146"/>
        <v/>
      </c>
      <c r="S831" s="309">
        <v>100</v>
      </c>
      <c r="T831" s="310" t="str">
        <f t="shared" si="147"/>
        <v/>
      </c>
      <c r="U831" s="311">
        <v>0</v>
      </c>
      <c r="V831" s="312" t="str">
        <f t="shared" si="148"/>
        <v/>
      </c>
      <c r="W831" s="313" t="s">
        <v>125</v>
      </c>
      <c r="X831" s="314" t="str">
        <f t="shared" si="149"/>
        <v/>
      </c>
      <c r="Y831" s="313" t="s">
        <v>56</v>
      </c>
      <c r="Z831" s="314" t="str">
        <f>IF(SUM($E831:$N831)&gt;0,$X831*(VLOOKUP($Y831,'Lookup Tables'!$K$4:$L$7,2,FALSE)),"")</f>
        <v/>
      </c>
      <c r="AA831" s="309">
        <v>100</v>
      </c>
      <c r="AB831" s="314" t="str">
        <f t="shared" si="150"/>
        <v/>
      </c>
      <c r="AC831" s="309" t="s">
        <v>62</v>
      </c>
      <c r="AD831" s="314" t="str">
        <f t="shared" si="151"/>
        <v/>
      </c>
      <c r="AE831" s="309" t="s">
        <v>56</v>
      </c>
      <c r="AF831" s="314" t="str">
        <f t="shared" si="152"/>
        <v/>
      </c>
      <c r="AG831" s="315" t="str">
        <f t="shared" si="155"/>
        <v/>
      </c>
      <c r="AH831" s="316" t="s">
        <v>68</v>
      </c>
      <c r="AI831" s="317" t="str">
        <f t="shared" si="153"/>
        <v/>
      </c>
    </row>
    <row r="832" spans="1:35" ht="17.25" customHeight="1" x14ac:dyDescent="0.3">
      <c r="A832" s="24"/>
      <c r="B832" s="302">
        <v>820</v>
      </c>
      <c r="C832" s="303"/>
      <c r="D832" s="303"/>
      <c r="E832" s="304"/>
      <c r="F832" s="304"/>
      <c r="G832" s="304"/>
      <c r="H832" s="304"/>
      <c r="I832" s="304"/>
      <c r="J832" s="304"/>
      <c r="K832" s="304"/>
      <c r="L832" s="304"/>
      <c r="M832" s="304"/>
      <c r="N832" s="304"/>
      <c r="O832" s="305" t="str">
        <f t="shared" si="154"/>
        <v/>
      </c>
      <c r="P832" s="306" t="str">
        <f t="shared" si="144"/>
        <v/>
      </c>
      <c r="Q832" s="307">
        <f t="shared" si="145"/>
        <v>100</v>
      </c>
      <c r="R832" s="308" t="str">
        <f t="shared" si="146"/>
        <v/>
      </c>
      <c r="S832" s="309">
        <v>100</v>
      </c>
      <c r="T832" s="310" t="str">
        <f t="shared" si="147"/>
        <v/>
      </c>
      <c r="U832" s="311">
        <v>0</v>
      </c>
      <c r="V832" s="312" t="str">
        <f t="shared" si="148"/>
        <v/>
      </c>
      <c r="W832" s="313" t="s">
        <v>125</v>
      </c>
      <c r="X832" s="314" t="str">
        <f t="shared" si="149"/>
        <v/>
      </c>
      <c r="Y832" s="313" t="s">
        <v>56</v>
      </c>
      <c r="Z832" s="314" t="str">
        <f>IF(SUM($E832:$N832)&gt;0,$X832*(VLOOKUP($Y832,'Lookup Tables'!$K$4:$L$7,2,FALSE)),"")</f>
        <v/>
      </c>
      <c r="AA832" s="309">
        <v>100</v>
      </c>
      <c r="AB832" s="314" t="str">
        <f t="shared" si="150"/>
        <v/>
      </c>
      <c r="AC832" s="309" t="s">
        <v>62</v>
      </c>
      <c r="AD832" s="314" t="str">
        <f t="shared" si="151"/>
        <v/>
      </c>
      <c r="AE832" s="309" t="s">
        <v>56</v>
      </c>
      <c r="AF832" s="314" t="str">
        <f t="shared" si="152"/>
        <v/>
      </c>
      <c r="AG832" s="315" t="str">
        <f t="shared" si="155"/>
        <v/>
      </c>
      <c r="AH832" s="316" t="s">
        <v>68</v>
      </c>
      <c r="AI832" s="317" t="str">
        <f t="shared" si="153"/>
        <v/>
      </c>
    </row>
    <row r="833" spans="1:35" ht="17.25" customHeight="1" x14ac:dyDescent="0.3">
      <c r="A833" s="24"/>
      <c r="B833" s="302">
        <v>821</v>
      </c>
      <c r="C833" s="303"/>
      <c r="D833" s="303"/>
      <c r="E833" s="304"/>
      <c r="F833" s="304"/>
      <c r="G833" s="304"/>
      <c r="H833" s="304"/>
      <c r="I833" s="304"/>
      <c r="J833" s="304"/>
      <c r="K833" s="304"/>
      <c r="L833" s="304"/>
      <c r="M833" s="304"/>
      <c r="N833" s="304"/>
      <c r="O833" s="305" t="str">
        <f t="shared" si="154"/>
        <v/>
      </c>
      <c r="P833" s="306" t="str">
        <f t="shared" si="144"/>
        <v/>
      </c>
      <c r="Q833" s="307">
        <f t="shared" si="145"/>
        <v>100</v>
      </c>
      <c r="R833" s="308" t="str">
        <f t="shared" si="146"/>
        <v/>
      </c>
      <c r="S833" s="309">
        <v>100</v>
      </c>
      <c r="T833" s="310" t="str">
        <f t="shared" si="147"/>
        <v/>
      </c>
      <c r="U833" s="311">
        <v>0</v>
      </c>
      <c r="V833" s="312" t="str">
        <f t="shared" si="148"/>
        <v/>
      </c>
      <c r="W833" s="313" t="s">
        <v>125</v>
      </c>
      <c r="X833" s="314" t="str">
        <f t="shared" si="149"/>
        <v/>
      </c>
      <c r="Y833" s="313" t="s">
        <v>56</v>
      </c>
      <c r="Z833" s="314" t="str">
        <f>IF(SUM($E833:$N833)&gt;0,$X833*(VLOOKUP($Y833,'Lookup Tables'!$K$4:$L$7,2,FALSE)),"")</f>
        <v/>
      </c>
      <c r="AA833" s="309">
        <v>100</v>
      </c>
      <c r="AB833" s="314" t="str">
        <f t="shared" si="150"/>
        <v/>
      </c>
      <c r="AC833" s="309" t="s">
        <v>62</v>
      </c>
      <c r="AD833" s="314" t="str">
        <f t="shared" si="151"/>
        <v/>
      </c>
      <c r="AE833" s="309" t="s">
        <v>56</v>
      </c>
      <c r="AF833" s="314" t="str">
        <f t="shared" si="152"/>
        <v/>
      </c>
      <c r="AG833" s="315" t="str">
        <f t="shared" si="155"/>
        <v/>
      </c>
      <c r="AH833" s="316" t="s">
        <v>68</v>
      </c>
      <c r="AI833" s="317" t="str">
        <f t="shared" si="153"/>
        <v/>
      </c>
    </row>
    <row r="834" spans="1:35" ht="17.25" customHeight="1" x14ac:dyDescent="0.3">
      <c r="A834" s="24"/>
      <c r="B834" s="302">
        <v>822</v>
      </c>
      <c r="C834" s="303"/>
      <c r="D834" s="303"/>
      <c r="E834" s="304"/>
      <c r="F834" s="304"/>
      <c r="G834" s="304"/>
      <c r="H834" s="304"/>
      <c r="I834" s="304"/>
      <c r="J834" s="304"/>
      <c r="K834" s="304"/>
      <c r="L834" s="304"/>
      <c r="M834" s="304"/>
      <c r="N834" s="304"/>
      <c r="O834" s="305" t="str">
        <f t="shared" si="154"/>
        <v/>
      </c>
      <c r="P834" s="306" t="str">
        <f t="shared" si="144"/>
        <v/>
      </c>
      <c r="Q834" s="307">
        <f t="shared" si="145"/>
        <v>100</v>
      </c>
      <c r="R834" s="308" t="str">
        <f t="shared" si="146"/>
        <v/>
      </c>
      <c r="S834" s="309">
        <v>100</v>
      </c>
      <c r="T834" s="310" t="str">
        <f t="shared" si="147"/>
        <v/>
      </c>
      <c r="U834" s="311">
        <v>0</v>
      </c>
      <c r="V834" s="312" t="str">
        <f t="shared" si="148"/>
        <v/>
      </c>
      <c r="W834" s="313" t="s">
        <v>125</v>
      </c>
      <c r="X834" s="314" t="str">
        <f t="shared" si="149"/>
        <v/>
      </c>
      <c r="Y834" s="313" t="s">
        <v>56</v>
      </c>
      <c r="Z834" s="314" t="str">
        <f>IF(SUM($E834:$N834)&gt;0,$X834*(VLOOKUP($Y834,'Lookup Tables'!$K$4:$L$7,2,FALSE)),"")</f>
        <v/>
      </c>
      <c r="AA834" s="309">
        <v>100</v>
      </c>
      <c r="AB834" s="314" t="str">
        <f t="shared" si="150"/>
        <v/>
      </c>
      <c r="AC834" s="309" t="s">
        <v>62</v>
      </c>
      <c r="AD834" s="314" t="str">
        <f t="shared" si="151"/>
        <v/>
      </c>
      <c r="AE834" s="309" t="s">
        <v>56</v>
      </c>
      <c r="AF834" s="314" t="str">
        <f t="shared" si="152"/>
        <v/>
      </c>
      <c r="AG834" s="315" t="str">
        <f t="shared" si="155"/>
        <v/>
      </c>
      <c r="AH834" s="316" t="s">
        <v>68</v>
      </c>
      <c r="AI834" s="317" t="str">
        <f t="shared" si="153"/>
        <v/>
      </c>
    </row>
    <row r="835" spans="1:35" ht="17.25" customHeight="1" x14ac:dyDescent="0.3">
      <c r="A835" s="24"/>
      <c r="B835" s="302">
        <v>823</v>
      </c>
      <c r="C835" s="303"/>
      <c r="D835" s="303"/>
      <c r="E835" s="304"/>
      <c r="F835" s="304"/>
      <c r="G835" s="304"/>
      <c r="H835" s="304"/>
      <c r="I835" s="304"/>
      <c r="J835" s="304"/>
      <c r="K835" s="304"/>
      <c r="L835" s="304"/>
      <c r="M835" s="304"/>
      <c r="N835" s="304"/>
      <c r="O835" s="305" t="str">
        <f t="shared" si="154"/>
        <v/>
      </c>
      <c r="P835" s="306" t="str">
        <f t="shared" si="144"/>
        <v/>
      </c>
      <c r="Q835" s="307">
        <f t="shared" si="145"/>
        <v>100</v>
      </c>
      <c r="R835" s="308" t="str">
        <f t="shared" si="146"/>
        <v/>
      </c>
      <c r="S835" s="309">
        <v>100</v>
      </c>
      <c r="T835" s="310" t="str">
        <f t="shared" si="147"/>
        <v/>
      </c>
      <c r="U835" s="311">
        <v>0</v>
      </c>
      <c r="V835" s="312" t="str">
        <f t="shared" si="148"/>
        <v/>
      </c>
      <c r="W835" s="313" t="s">
        <v>125</v>
      </c>
      <c r="X835" s="314" t="str">
        <f t="shared" si="149"/>
        <v/>
      </c>
      <c r="Y835" s="313" t="s">
        <v>56</v>
      </c>
      <c r="Z835" s="314" t="str">
        <f>IF(SUM($E835:$N835)&gt;0,$X835*(VLOOKUP($Y835,'Lookup Tables'!$K$4:$L$7,2,FALSE)),"")</f>
        <v/>
      </c>
      <c r="AA835" s="309">
        <v>100</v>
      </c>
      <c r="AB835" s="314" t="str">
        <f t="shared" si="150"/>
        <v/>
      </c>
      <c r="AC835" s="309" t="s">
        <v>62</v>
      </c>
      <c r="AD835" s="314" t="str">
        <f t="shared" si="151"/>
        <v/>
      </c>
      <c r="AE835" s="309" t="s">
        <v>56</v>
      </c>
      <c r="AF835" s="314" t="str">
        <f t="shared" si="152"/>
        <v/>
      </c>
      <c r="AG835" s="315" t="str">
        <f t="shared" si="155"/>
        <v/>
      </c>
      <c r="AH835" s="316" t="s">
        <v>68</v>
      </c>
      <c r="AI835" s="317" t="str">
        <f t="shared" si="153"/>
        <v/>
      </c>
    </row>
    <row r="836" spans="1:35" ht="17.25" customHeight="1" x14ac:dyDescent="0.3">
      <c r="A836" s="24"/>
      <c r="B836" s="302">
        <v>824</v>
      </c>
      <c r="C836" s="303"/>
      <c r="D836" s="303"/>
      <c r="E836" s="304"/>
      <c r="F836" s="304"/>
      <c r="G836" s="304"/>
      <c r="H836" s="304"/>
      <c r="I836" s="304"/>
      <c r="J836" s="304"/>
      <c r="K836" s="304"/>
      <c r="L836" s="304"/>
      <c r="M836" s="304"/>
      <c r="N836" s="304"/>
      <c r="O836" s="305" t="str">
        <f t="shared" si="154"/>
        <v/>
      </c>
      <c r="P836" s="306" t="str">
        <f t="shared" si="144"/>
        <v/>
      </c>
      <c r="Q836" s="307">
        <f t="shared" si="145"/>
        <v>100</v>
      </c>
      <c r="R836" s="308" t="str">
        <f t="shared" si="146"/>
        <v/>
      </c>
      <c r="S836" s="309">
        <v>100</v>
      </c>
      <c r="T836" s="310" t="str">
        <f t="shared" si="147"/>
        <v/>
      </c>
      <c r="U836" s="311">
        <v>0</v>
      </c>
      <c r="V836" s="312" t="str">
        <f t="shared" si="148"/>
        <v/>
      </c>
      <c r="W836" s="313" t="s">
        <v>125</v>
      </c>
      <c r="X836" s="314" t="str">
        <f t="shared" si="149"/>
        <v/>
      </c>
      <c r="Y836" s="313" t="s">
        <v>56</v>
      </c>
      <c r="Z836" s="314" t="str">
        <f>IF(SUM($E836:$N836)&gt;0,$X836*(VLOOKUP($Y836,'Lookup Tables'!$K$4:$L$7,2,FALSE)),"")</f>
        <v/>
      </c>
      <c r="AA836" s="309">
        <v>100</v>
      </c>
      <c r="AB836" s="314" t="str">
        <f t="shared" si="150"/>
        <v/>
      </c>
      <c r="AC836" s="309" t="s">
        <v>62</v>
      </c>
      <c r="AD836" s="314" t="str">
        <f t="shared" si="151"/>
        <v/>
      </c>
      <c r="AE836" s="309" t="s">
        <v>56</v>
      </c>
      <c r="AF836" s="314" t="str">
        <f t="shared" si="152"/>
        <v/>
      </c>
      <c r="AG836" s="315" t="str">
        <f t="shared" si="155"/>
        <v/>
      </c>
      <c r="AH836" s="316" t="s">
        <v>68</v>
      </c>
      <c r="AI836" s="317" t="str">
        <f t="shared" si="153"/>
        <v/>
      </c>
    </row>
    <row r="837" spans="1:35" ht="17.25" customHeight="1" x14ac:dyDescent="0.3">
      <c r="A837" s="24"/>
      <c r="B837" s="302">
        <v>825</v>
      </c>
      <c r="C837" s="303"/>
      <c r="D837" s="303"/>
      <c r="E837" s="304"/>
      <c r="F837" s="304"/>
      <c r="G837" s="304"/>
      <c r="H837" s="304"/>
      <c r="I837" s="304"/>
      <c r="J837" s="304"/>
      <c r="K837" s="304"/>
      <c r="L837" s="304"/>
      <c r="M837" s="304"/>
      <c r="N837" s="304"/>
      <c r="O837" s="305" t="str">
        <f t="shared" si="154"/>
        <v/>
      </c>
      <c r="P837" s="306" t="str">
        <f t="shared" si="144"/>
        <v/>
      </c>
      <c r="Q837" s="307">
        <f t="shared" si="145"/>
        <v>100</v>
      </c>
      <c r="R837" s="308" t="str">
        <f t="shared" si="146"/>
        <v/>
      </c>
      <c r="S837" s="309">
        <v>100</v>
      </c>
      <c r="T837" s="310" t="str">
        <f t="shared" si="147"/>
        <v/>
      </c>
      <c r="U837" s="311">
        <v>0</v>
      </c>
      <c r="V837" s="312" t="str">
        <f t="shared" si="148"/>
        <v/>
      </c>
      <c r="W837" s="313" t="s">
        <v>125</v>
      </c>
      <c r="X837" s="314" t="str">
        <f t="shared" si="149"/>
        <v/>
      </c>
      <c r="Y837" s="313" t="s">
        <v>56</v>
      </c>
      <c r="Z837" s="314" t="str">
        <f>IF(SUM($E837:$N837)&gt;0,$X837*(VLOOKUP($Y837,'Lookup Tables'!$K$4:$L$7,2,FALSE)),"")</f>
        <v/>
      </c>
      <c r="AA837" s="309">
        <v>100</v>
      </c>
      <c r="AB837" s="314" t="str">
        <f t="shared" si="150"/>
        <v/>
      </c>
      <c r="AC837" s="309" t="s">
        <v>62</v>
      </c>
      <c r="AD837" s="314" t="str">
        <f t="shared" si="151"/>
        <v/>
      </c>
      <c r="AE837" s="309" t="s">
        <v>56</v>
      </c>
      <c r="AF837" s="314" t="str">
        <f t="shared" si="152"/>
        <v/>
      </c>
      <c r="AG837" s="315" t="str">
        <f t="shared" si="155"/>
        <v/>
      </c>
      <c r="AH837" s="316" t="s">
        <v>68</v>
      </c>
      <c r="AI837" s="317" t="str">
        <f t="shared" si="153"/>
        <v/>
      </c>
    </row>
    <row r="838" spans="1:35" ht="17.25" customHeight="1" x14ac:dyDescent="0.3">
      <c r="A838" s="24"/>
      <c r="B838" s="302">
        <v>826</v>
      </c>
      <c r="C838" s="303"/>
      <c r="D838" s="303"/>
      <c r="E838" s="304"/>
      <c r="F838" s="304"/>
      <c r="G838" s="304"/>
      <c r="H838" s="304"/>
      <c r="I838" s="304"/>
      <c r="J838" s="304"/>
      <c r="K838" s="304"/>
      <c r="L838" s="304"/>
      <c r="M838" s="304"/>
      <c r="N838" s="304"/>
      <c r="O838" s="305" t="str">
        <f t="shared" si="154"/>
        <v/>
      </c>
      <c r="P838" s="306" t="str">
        <f t="shared" si="144"/>
        <v/>
      </c>
      <c r="Q838" s="307">
        <f t="shared" si="145"/>
        <v>100</v>
      </c>
      <c r="R838" s="308" t="str">
        <f t="shared" si="146"/>
        <v/>
      </c>
      <c r="S838" s="309">
        <v>100</v>
      </c>
      <c r="T838" s="310" t="str">
        <f t="shared" si="147"/>
        <v/>
      </c>
      <c r="U838" s="311">
        <v>0</v>
      </c>
      <c r="V838" s="312" t="str">
        <f t="shared" si="148"/>
        <v/>
      </c>
      <c r="W838" s="313" t="s">
        <v>125</v>
      </c>
      <c r="X838" s="314" t="str">
        <f t="shared" si="149"/>
        <v/>
      </c>
      <c r="Y838" s="313" t="s">
        <v>56</v>
      </c>
      <c r="Z838" s="314" t="str">
        <f>IF(SUM($E838:$N838)&gt;0,$X838*(VLOOKUP($Y838,'Lookup Tables'!$K$4:$L$7,2,FALSE)),"")</f>
        <v/>
      </c>
      <c r="AA838" s="309">
        <v>100</v>
      </c>
      <c r="AB838" s="314" t="str">
        <f t="shared" si="150"/>
        <v/>
      </c>
      <c r="AC838" s="309" t="s">
        <v>62</v>
      </c>
      <c r="AD838" s="314" t="str">
        <f t="shared" si="151"/>
        <v/>
      </c>
      <c r="AE838" s="309" t="s">
        <v>56</v>
      </c>
      <c r="AF838" s="314" t="str">
        <f t="shared" si="152"/>
        <v/>
      </c>
      <c r="AG838" s="315" t="str">
        <f t="shared" si="155"/>
        <v/>
      </c>
      <c r="AH838" s="316" t="s">
        <v>68</v>
      </c>
      <c r="AI838" s="317" t="str">
        <f t="shared" si="153"/>
        <v/>
      </c>
    </row>
    <row r="839" spans="1:35" ht="17.25" customHeight="1" x14ac:dyDescent="0.3">
      <c r="A839" s="24"/>
      <c r="B839" s="302">
        <v>827</v>
      </c>
      <c r="C839" s="303"/>
      <c r="D839" s="303"/>
      <c r="E839" s="304"/>
      <c r="F839" s="304"/>
      <c r="G839" s="304"/>
      <c r="H839" s="304"/>
      <c r="I839" s="304"/>
      <c r="J839" s="304"/>
      <c r="K839" s="304"/>
      <c r="L839" s="304"/>
      <c r="M839" s="304"/>
      <c r="N839" s="304"/>
      <c r="O839" s="305" t="str">
        <f t="shared" si="154"/>
        <v/>
      </c>
      <c r="P839" s="306" t="str">
        <f t="shared" si="144"/>
        <v/>
      </c>
      <c r="Q839" s="307">
        <f t="shared" si="145"/>
        <v>100</v>
      </c>
      <c r="R839" s="308" t="str">
        <f t="shared" si="146"/>
        <v/>
      </c>
      <c r="S839" s="309">
        <v>100</v>
      </c>
      <c r="T839" s="310" t="str">
        <f t="shared" si="147"/>
        <v/>
      </c>
      <c r="U839" s="311">
        <v>0</v>
      </c>
      <c r="V839" s="312" t="str">
        <f t="shared" si="148"/>
        <v/>
      </c>
      <c r="W839" s="313" t="s">
        <v>125</v>
      </c>
      <c r="X839" s="314" t="str">
        <f t="shared" si="149"/>
        <v/>
      </c>
      <c r="Y839" s="313" t="s">
        <v>56</v>
      </c>
      <c r="Z839" s="314" t="str">
        <f>IF(SUM($E839:$N839)&gt;0,$X839*(VLOOKUP($Y839,'Lookup Tables'!$K$4:$L$7,2,FALSE)),"")</f>
        <v/>
      </c>
      <c r="AA839" s="309">
        <v>100</v>
      </c>
      <c r="AB839" s="314" t="str">
        <f t="shared" si="150"/>
        <v/>
      </c>
      <c r="AC839" s="309" t="s">
        <v>62</v>
      </c>
      <c r="AD839" s="314" t="str">
        <f t="shared" si="151"/>
        <v/>
      </c>
      <c r="AE839" s="309" t="s">
        <v>56</v>
      </c>
      <c r="AF839" s="314" t="str">
        <f t="shared" si="152"/>
        <v/>
      </c>
      <c r="AG839" s="315" t="str">
        <f t="shared" si="155"/>
        <v/>
      </c>
      <c r="AH839" s="316" t="s">
        <v>68</v>
      </c>
      <c r="AI839" s="317" t="str">
        <f t="shared" si="153"/>
        <v/>
      </c>
    </row>
    <row r="840" spans="1:35" ht="17.25" customHeight="1" x14ac:dyDescent="0.3">
      <c r="A840" s="24"/>
      <c r="B840" s="302">
        <v>828</v>
      </c>
      <c r="C840" s="303"/>
      <c r="D840" s="303"/>
      <c r="E840" s="304"/>
      <c r="F840" s="304"/>
      <c r="G840" s="304"/>
      <c r="H840" s="304"/>
      <c r="I840" s="304"/>
      <c r="J840" s="304"/>
      <c r="K840" s="304"/>
      <c r="L840" s="304"/>
      <c r="M840" s="304"/>
      <c r="N840" s="304"/>
      <c r="O840" s="305" t="str">
        <f t="shared" si="154"/>
        <v/>
      </c>
      <c r="P840" s="306" t="str">
        <f t="shared" si="144"/>
        <v/>
      </c>
      <c r="Q840" s="307">
        <f t="shared" si="145"/>
        <v>100</v>
      </c>
      <c r="R840" s="308" t="str">
        <f t="shared" si="146"/>
        <v/>
      </c>
      <c r="S840" s="309">
        <v>100</v>
      </c>
      <c r="T840" s="310" t="str">
        <f t="shared" si="147"/>
        <v/>
      </c>
      <c r="U840" s="311">
        <v>0</v>
      </c>
      <c r="V840" s="312" t="str">
        <f t="shared" si="148"/>
        <v/>
      </c>
      <c r="W840" s="313" t="s">
        <v>125</v>
      </c>
      <c r="X840" s="314" t="str">
        <f t="shared" si="149"/>
        <v/>
      </c>
      <c r="Y840" s="313" t="s">
        <v>56</v>
      </c>
      <c r="Z840" s="314" t="str">
        <f>IF(SUM($E840:$N840)&gt;0,$X840*(VLOOKUP($Y840,'Lookup Tables'!$K$4:$L$7,2,FALSE)),"")</f>
        <v/>
      </c>
      <c r="AA840" s="309">
        <v>100</v>
      </c>
      <c r="AB840" s="314" t="str">
        <f t="shared" si="150"/>
        <v/>
      </c>
      <c r="AC840" s="309" t="s">
        <v>62</v>
      </c>
      <c r="AD840" s="314" t="str">
        <f t="shared" si="151"/>
        <v/>
      </c>
      <c r="AE840" s="309" t="s">
        <v>56</v>
      </c>
      <c r="AF840" s="314" t="str">
        <f t="shared" si="152"/>
        <v/>
      </c>
      <c r="AG840" s="315" t="str">
        <f t="shared" si="155"/>
        <v/>
      </c>
      <c r="AH840" s="316" t="s">
        <v>68</v>
      </c>
      <c r="AI840" s="317" t="str">
        <f t="shared" si="153"/>
        <v/>
      </c>
    </row>
    <row r="841" spans="1:35" ht="17.25" customHeight="1" x14ac:dyDescent="0.3">
      <c r="A841" s="24"/>
      <c r="B841" s="302">
        <v>829</v>
      </c>
      <c r="C841" s="303"/>
      <c r="D841" s="303"/>
      <c r="E841" s="304"/>
      <c r="F841" s="304"/>
      <c r="G841" s="304"/>
      <c r="H841" s="304"/>
      <c r="I841" s="304"/>
      <c r="J841" s="304"/>
      <c r="K841" s="304"/>
      <c r="L841" s="304"/>
      <c r="M841" s="304"/>
      <c r="N841" s="304"/>
      <c r="O841" s="305" t="str">
        <f t="shared" si="154"/>
        <v/>
      </c>
      <c r="P841" s="306" t="str">
        <f t="shared" si="144"/>
        <v/>
      </c>
      <c r="Q841" s="307">
        <f t="shared" si="145"/>
        <v>100</v>
      </c>
      <c r="R841" s="308" t="str">
        <f t="shared" si="146"/>
        <v/>
      </c>
      <c r="S841" s="309">
        <v>100</v>
      </c>
      <c r="T841" s="310" t="str">
        <f t="shared" si="147"/>
        <v/>
      </c>
      <c r="U841" s="311">
        <v>0</v>
      </c>
      <c r="V841" s="312" t="str">
        <f t="shared" si="148"/>
        <v/>
      </c>
      <c r="W841" s="313" t="s">
        <v>125</v>
      </c>
      <c r="X841" s="314" t="str">
        <f t="shared" si="149"/>
        <v/>
      </c>
      <c r="Y841" s="313" t="s">
        <v>56</v>
      </c>
      <c r="Z841" s="314" t="str">
        <f>IF(SUM($E841:$N841)&gt;0,$X841*(VLOOKUP($Y841,'Lookup Tables'!$K$4:$L$7,2,FALSE)),"")</f>
        <v/>
      </c>
      <c r="AA841" s="309">
        <v>100</v>
      </c>
      <c r="AB841" s="314" t="str">
        <f t="shared" si="150"/>
        <v/>
      </c>
      <c r="AC841" s="309" t="s">
        <v>62</v>
      </c>
      <c r="AD841" s="314" t="str">
        <f t="shared" si="151"/>
        <v/>
      </c>
      <c r="AE841" s="309" t="s">
        <v>56</v>
      </c>
      <c r="AF841" s="314" t="str">
        <f t="shared" si="152"/>
        <v/>
      </c>
      <c r="AG841" s="315" t="str">
        <f t="shared" si="155"/>
        <v/>
      </c>
      <c r="AH841" s="316" t="s">
        <v>68</v>
      </c>
      <c r="AI841" s="317" t="str">
        <f t="shared" si="153"/>
        <v/>
      </c>
    </row>
    <row r="842" spans="1:35" ht="17.25" customHeight="1" x14ac:dyDescent="0.3">
      <c r="A842" s="24"/>
      <c r="B842" s="302">
        <v>830</v>
      </c>
      <c r="C842" s="303"/>
      <c r="D842" s="303"/>
      <c r="E842" s="304"/>
      <c r="F842" s="304"/>
      <c r="G842" s="304"/>
      <c r="H842" s="304"/>
      <c r="I842" s="304"/>
      <c r="J842" s="304"/>
      <c r="K842" s="304"/>
      <c r="L842" s="304"/>
      <c r="M842" s="304"/>
      <c r="N842" s="304"/>
      <c r="O842" s="305" t="str">
        <f t="shared" si="154"/>
        <v/>
      </c>
      <c r="P842" s="306" t="str">
        <f t="shared" si="144"/>
        <v/>
      </c>
      <c r="Q842" s="307">
        <f t="shared" si="145"/>
        <v>100</v>
      </c>
      <c r="R842" s="308" t="str">
        <f t="shared" si="146"/>
        <v/>
      </c>
      <c r="S842" s="309">
        <v>100</v>
      </c>
      <c r="T842" s="310" t="str">
        <f t="shared" si="147"/>
        <v/>
      </c>
      <c r="U842" s="311">
        <v>0</v>
      </c>
      <c r="V842" s="312" t="str">
        <f t="shared" si="148"/>
        <v/>
      </c>
      <c r="W842" s="313" t="s">
        <v>125</v>
      </c>
      <c r="X842" s="314" t="str">
        <f t="shared" si="149"/>
        <v/>
      </c>
      <c r="Y842" s="313" t="s">
        <v>56</v>
      </c>
      <c r="Z842" s="314" t="str">
        <f>IF(SUM($E842:$N842)&gt;0,$X842*(VLOOKUP($Y842,'Lookup Tables'!$K$4:$L$7,2,FALSE)),"")</f>
        <v/>
      </c>
      <c r="AA842" s="309">
        <v>100</v>
      </c>
      <c r="AB842" s="314" t="str">
        <f t="shared" si="150"/>
        <v/>
      </c>
      <c r="AC842" s="309" t="s">
        <v>62</v>
      </c>
      <c r="AD842" s="314" t="str">
        <f t="shared" si="151"/>
        <v/>
      </c>
      <c r="AE842" s="309" t="s">
        <v>56</v>
      </c>
      <c r="AF842" s="314" t="str">
        <f t="shared" si="152"/>
        <v/>
      </c>
      <c r="AG842" s="315" t="str">
        <f t="shared" si="155"/>
        <v/>
      </c>
      <c r="AH842" s="316" t="s">
        <v>68</v>
      </c>
      <c r="AI842" s="317" t="str">
        <f t="shared" si="153"/>
        <v/>
      </c>
    </row>
    <row r="843" spans="1:35" ht="17.25" customHeight="1" x14ac:dyDescent="0.3">
      <c r="A843" s="24"/>
      <c r="B843" s="302">
        <v>831</v>
      </c>
      <c r="C843" s="303"/>
      <c r="D843" s="303"/>
      <c r="E843" s="304"/>
      <c r="F843" s="304"/>
      <c r="G843" s="304"/>
      <c r="H843" s="304"/>
      <c r="I843" s="304"/>
      <c r="J843" s="304"/>
      <c r="K843" s="304"/>
      <c r="L843" s="304"/>
      <c r="M843" s="304"/>
      <c r="N843" s="304"/>
      <c r="O843" s="305" t="str">
        <f t="shared" si="154"/>
        <v/>
      </c>
      <c r="P843" s="306" t="str">
        <f t="shared" si="144"/>
        <v/>
      </c>
      <c r="Q843" s="307">
        <f t="shared" si="145"/>
        <v>100</v>
      </c>
      <c r="R843" s="308" t="str">
        <f t="shared" si="146"/>
        <v/>
      </c>
      <c r="S843" s="309">
        <v>100</v>
      </c>
      <c r="T843" s="310" t="str">
        <f t="shared" si="147"/>
        <v/>
      </c>
      <c r="U843" s="311">
        <v>0</v>
      </c>
      <c r="V843" s="312" t="str">
        <f t="shared" si="148"/>
        <v/>
      </c>
      <c r="W843" s="313" t="s">
        <v>125</v>
      </c>
      <c r="X843" s="314" t="str">
        <f t="shared" si="149"/>
        <v/>
      </c>
      <c r="Y843" s="313" t="s">
        <v>56</v>
      </c>
      <c r="Z843" s="314" t="str">
        <f>IF(SUM($E843:$N843)&gt;0,$X843*(VLOOKUP($Y843,'Lookup Tables'!$K$4:$L$7,2,FALSE)),"")</f>
        <v/>
      </c>
      <c r="AA843" s="309">
        <v>100</v>
      </c>
      <c r="AB843" s="314" t="str">
        <f t="shared" si="150"/>
        <v/>
      </c>
      <c r="AC843" s="309" t="s">
        <v>62</v>
      </c>
      <c r="AD843" s="314" t="str">
        <f t="shared" si="151"/>
        <v/>
      </c>
      <c r="AE843" s="309" t="s">
        <v>56</v>
      </c>
      <c r="AF843" s="314" t="str">
        <f t="shared" si="152"/>
        <v/>
      </c>
      <c r="AG843" s="315" t="str">
        <f t="shared" si="155"/>
        <v/>
      </c>
      <c r="AH843" s="316" t="s">
        <v>68</v>
      </c>
      <c r="AI843" s="317" t="str">
        <f t="shared" si="153"/>
        <v/>
      </c>
    </row>
    <row r="844" spans="1:35" ht="17.25" customHeight="1" x14ac:dyDescent="0.3">
      <c r="A844" s="24"/>
      <c r="B844" s="302">
        <v>832</v>
      </c>
      <c r="C844" s="303"/>
      <c r="D844" s="303"/>
      <c r="E844" s="304"/>
      <c r="F844" s="304"/>
      <c r="G844" s="304"/>
      <c r="H844" s="304"/>
      <c r="I844" s="304"/>
      <c r="J844" s="304"/>
      <c r="K844" s="304"/>
      <c r="L844" s="304"/>
      <c r="M844" s="304"/>
      <c r="N844" s="304"/>
      <c r="O844" s="305" t="str">
        <f t="shared" si="154"/>
        <v/>
      </c>
      <c r="P844" s="306" t="str">
        <f t="shared" si="144"/>
        <v/>
      </c>
      <c r="Q844" s="307">
        <f t="shared" si="145"/>
        <v>100</v>
      </c>
      <c r="R844" s="308" t="str">
        <f t="shared" si="146"/>
        <v/>
      </c>
      <c r="S844" s="309">
        <v>100</v>
      </c>
      <c r="T844" s="310" t="str">
        <f t="shared" si="147"/>
        <v/>
      </c>
      <c r="U844" s="311">
        <v>0</v>
      </c>
      <c r="V844" s="312" t="str">
        <f t="shared" si="148"/>
        <v/>
      </c>
      <c r="W844" s="313" t="s">
        <v>125</v>
      </c>
      <c r="X844" s="314" t="str">
        <f t="shared" si="149"/>
        <v/>
      </c>
      <c r="Y844" s="313" t="s">
        <v>56</v>
      </c>
      <c r="Z844" s="314" t="str">
        <f>IF(SUM($E844:$N844)&gt;0,$X844*(VLOOKUP($Y844,'Lookup Tables'!$K$4:$L$7,2,FALSE)),"")</f>
        <v/>
      </c>
      <c r="AA844" s="309">
        <v>100</v>
      </c>
      <c r="AB844" s="314" t="str">
        <f t="shared" si="150"/>
        <v/>
      </c>
      <c r="AC844" s="309" t="s">
        <v>62</v>
      </c>
      <c r="AD844" s="314" t="str">
        <f t="shared" si="151"/>
        <v/>
      </c>
      <c r="AE844" s="309" t="s">
        <v>56</v>
      </c>
      <c r="AF844" s="314" t="str">
        <f t="shared" si="152"/>
        <v/>
      </c>
      <c r="AG844" s="315" t="str">
        <f t="shared" si="155"/>
        <v/>
      </c>
      <c r="AH844" s="316" t="s">
        <v>68</v>
      </c>
      <c r="AI844" s="317" t="str">
        <f t="shared" si="153"/>
        <v/>
      </c>
    </row>
    <row r="845" spans="1:35" ht="17.25" customHeight="1" x14ac:dyDescent="0.3">
      <c r="A845" s="24"/>
      <c r="B845" s="302">
        <v>833</v>
      </c>
      <c r="C845" s="303"/>
      <c r="D845" s="303"/>
      <c r="E845" s="304"/>
      <c r="F845" s="304"/>
      <c r="G845" s="304"/>
      <c r="H845" s="304"/>
      <c r="I845" s="304"/>
      <c r="J845" s="304"/>
      <c r="K845" s="304"/>
      <c r="L845" s="304"/>
      <c r="M845" s="304"/>
      <c r="N845" s="304"/>
      <c r="O845" s="305" t="str">
        <f t="shared" si="154"/>
        <v/>
      </c>
      <c r="P845" s="306" t="str">
        <f t="shared" ref="P845:P908" si="156">IF(SUM($E845:$N845)&gt;0,($O845/2)^2*PI()*$T$6,"")</f>
        <v/>
      </c>
      <c r="Q845" s="307">
        <f t="shared" ref="Q845:Q908" si="157">$T$4</f>
        <v>100</v>
      </c>
      <c r="R845" s="308" t="str">
        <f t="shared" ref="R845:R908" si="158">IF(SUM($E845:$N845)&gt;0,$P845*($T$4/100),"")</f>
        <v/>
      </c>
      <c r="S845" s="309">
        <v>100</v>
      </c>
      <c r="T845" s="310" t="str">
        <f t="shared" ref="T845:T908" si="159">IF(SUM($E845:$N845)&gt;0,$R845*($S845/100),"")</f>
        <v/>
      </c>
      <c r="U845" s="311">
        <v>0</v>
      </c>
      <c r="V845" s="312" t="str">
        <f t="shared" ref="V845:V908" si="160">IF(SUM($E845:$N845)&gt;0,$T845*(1+($U845/100)),"")</f>
        <v/>
      </c>
      <c r="W845" s="313" t="s">
        <v>125</v>
      </c>
      <c r="X845" s="314" t="str">
        <f t="shared" ref="X845:X908" si="161">IF(SUM($E845:$N845)&gt;0,$V845*INDEX(Primary_structure_factor,MATCH(W845,Primary_structure_input,0))*0.4,"")</f>
        <v/>
      </c>
      <c r="Y845" s="313" t="s">
        <v>56</v>
      </c>
      <c r="Z845" s="314" t="str">
        <f>IF(SUM($E845:$N845)&gt;0,$X845*(VLOOKUP($Y845,'Lookup Tables'!$K$4:$L$7,2,FALSE)),"")</f>
        <v/>
      </c>
      <c r="AA845" s="309">
        <v>100</v>
      </c>
      <c r="AB845" s="314" t="str">
        <f t="shared" ref="AB845:AB908" si="162">IF(SUM($E845:$N845)&gt;0,$V845*(($AA845/100)*0.6),"")</f>
        <v/>
      </c>
      <c r="AC845" s="309" t="s">
        <v>62</v>
      </c>
      <c r="AD845" s="314" t="str">
        <f t="shared" ref="AD845:AD908" si="163">IF(SUM($E845:$N845)&gt;0,$AB845*(INDEX(Canopy_completeness_factor,MATCH(AC845,Canopy_completeness_input,0))),"")</f>
        <v/>
      </c>
      <c r="AE845" s="309" t="s">
        <v>56</v>
      </c>
      <c r="AF845" s="314" t="str">
        <f t="shared" ref="AF845:AF908" si="164">IF(SUM($E845:$N845)&gt;0,$AD845*(INDEX(Crown_quality_factor,MATCH($AE845,Crown_quality_input,0))),"")</f>
        <v/>
      </c>
      <c r="AG845" s="315" t="str">
        <f t="shared" si="155"/>
        <v/>
      </c>
      <c r="AH845" s="316" t="s">
        <v>68</v>
      </c>
      <c r="AI845" s="317" t="str">
        <f t="shared" ref="AI845:AI908" si="165">IF(ISBLANK($AH845),"",IF(SUM($E845:$N845)&gt;0,$AG845*INDEX(Life_expectancy_factor,MATCH($AH845,Life_expectancy_input,0)),""))</f>
        <v/>
      </c>
    </row>
    <row r="846" spans="1:35" ht="17.25" customHeight="1" x14ac:dyDescent="0.3">
      <c r="A846" s="24"/>
      <c r="B846" s="302">
        <v>834</v>
      </c>
      <c r="C846" s="303"/>
      <c r="D846" s="303"/>
      <c r="E846" s="304"/>
      <c r="F846" s="304"/>
      <c r="G846" s="304"/>
      <c r="H846" s="304"/>
      <c r="I846" s="304"/>
      <c r="J846" s="304"/>
      <c r="K846" s="304"/>
      <c r="L846" s="304"/>
      <c r="M846" s="304"/>
      <c r="N846" s="304"/>
      <c r="O846" s="305" t="str">
        <f t="shared" ref="O846:O909" si="166">IF(SUM($E846:$N846)&gt;0,SQRT($E846^2+$F846^2+$G846^2+$H846^2+$I846^2+$J846^2+$K846^2+$L846^2+$M846^2+$N846^2),"")</f>
        <v/>
      </c>
      <c r="P846" s="306" t="str">
        <f t="shared" si="156"/>
        <v/>
      </c>
      <c r="Q846" s="307">
        <f t="shared" si="157"/>
        <v>100</v>
      </c>
      <c r="R846" s="308" t="str">
        <f t="shared" si="158"/>
        <v/>
      </c>
      <c r="S846" s="309">
        <v>100</v>
      </c>
      <c r="T846" s="310" t="str">
        <f t="shared" si="159"/>
        <v/>
      </c>
      <c r="U846" s="311">
        <v>0</v>
      </c>
      <c r="V846" s="312" t="str">
        <f t="shared" si="160"/>
        <v/>
      </c>
      <c r="W846" s="313" t="s">
        <v>125</v>
      </c>
      <c r="X846" s="314" t="str">
        <f t="shared" si="161"/>
        <v/>
      </c>
      <c r="Y846" s="313" t="s">
        <v>56</v>
      </c>
      <c r="Z846" s="314" t="str">
        <f>IF(SUM($E846:$N846)&gt;0,$X846*(VLOOKUP($Y846,'Lookup Tables'!$K$4:$L$7,2,FALSE)),"")</f>
        <v/>
      </c>
      <c r="AA846" s="309">
        <v>100</v>
      </c>
      <c r="AB846" s="314" t="str">
        <f t="shared" si="162"/>
        <v/>
      </c>
      <c r="AC846" s="309" t="s">
        <v>62</v>
      </c>
      <c r="AD846" s="314" t="str">
        <f t="shared" si="163"/>
        <v/>
      </c>
      <c r="AE846" s="309" t="s">
        <v>56</v>
      </c>
      <c r="AF846" s="314" t="str">
        <f t="shared" si="164"/>
        <v/>
      </c>
      <c r="AG846" s="315" t="str">
        <f t="shared" si="155"/>
        <v/>
      </c>
      <c r="AH846" s="316" t="s">
        <v>68</v>
      </c>
      <c r="AI846" s="317" t="str">
        <f t="shared" si="165"/>
        <v/>
      </c>
    </row>
    <row r="847" spans="1:35" ht="17.25" customHeight="1" x14ac:dyDescent="0.3">
      <c r="A847" s="24"/>
      <c r="B847" s="302">
        <v>835</v>
      </c>
      <c r="C847" s="303"/>
      <c r="D847" s="303"/>
      <c r="E847" s="304"/>
      <c r="F847" s="304"/>
      <c r="G847" s="304"/>
      <c r="H847" s="304"/>
      <c r="I847" s="304"/>
      <c r="J847" s="304"/>
      <c r="K847" s="304"/>
      <c r="L847" s="304"/>
      <c r="M847" s="304"/>
      <c r="N847" s="304"/>
      <c r="O847" s="305" t="str">
        <f t="shared" si="166"/>
        <v/>
      </c>
      <c r="P847" s="306" t="str">
        <f t="shared" si="156"/>
        <v/>
      </c>
      <c r="Q847" s="307">
        <f t="shared" si="157"/>
        <v>100</v>
      </c>
      <c r="R847" s="308" t="str">
        <f t="shared" si="158"/>
        <v/>
      </c>
      <c r="S847" s="309">
        <v>100</v>
      </c>
      <c r="T847" s="310" t="str">
        <f t="shared" si="159"/>
        <v/>
      </c>
      <c r="U847" s="311">
        <v>0</v>
      </c>
      <c r="V847" s="312" t="str">
        <f t="shared" si="160"/>
        <v/>
      </c>
      <c r="W847" s="313" t="s">
        <v>125</v>
      </c>
      <c r="X847" s="314" t="str">
        <f t="shared" si="161"/>
        <v/>
      </c>
      <c r="Y847" s="313" t="s">
        <v>56</v>
      </c>
      <c r="Z847" s="314" t="str">
        <f>IF(SUM($E847:$N847)&gt;0,$X847*(VLOOKUP($Y847,'Lookup Tables'!$K$4:$L$7,2,FALSE)),"")</f>
        <v/>
      </c>
      <c r="AA847" s="309">
        <v>100</v>
      </c>
      <c r="AB847" s="314" t="str">
        <f t="shared" si="162"/>
        <v/>
      </c>
      <c r="AC847" s="309" t="s">
        <v>62</v>
      </c>
      <c r="AD847" s="314" t="str">
        <f t="shared" si="163"/>
        <v/>
      </c>
      <c r="AE847" s="309" t="s">
        <v>56</v>
      </c>
      <c r="AF847" s="314" t="str">
        <f t="shared" si="164"/>
        <v/>
      </c>
      <c r="AG847" s="315" t="str">
        <f t="shared" ref="AG847:AG910" si="167">IF(SUM($E847:$N847)&gt;0,SUM($Z847,$AF847),"")</f>
        <v/>
      </c>
      <c r="AH847" s="316" t="s">
        <v>68</v>
      </c>
      <c r="AI847" s="317" t="str">
        <f t="shared" si="165"/>
        <v/>
      </c>
    </row>
    <row r="848" spans="1:35" ht="17.25" customHeight="1" x14ac:dyDescent="0.3">
      <c r="A848" s="24"/>
      <c r="B848" s="302">
        <v>836</v>
      </c>
      <c r="C848" s="303"/>
      <c r="D848" s="303"/>
      <c r="E848" s="304"/>
      <c r="F848" s="304"/>
      <c r="G848" s="304"/>
      <c r="H848" s="304"/>
      <c r="I848" s="304"/>
      <c r="J848" s="304"/>
      <c r="K848" s="304"/>
      <c r="L848" s="304"/>
      <c r="M848" s="304"/>
      <c r="N848" s="304"/>
      <c r="O848" s="305" t="str">
        <f t="shared" si="166"/>
        <v/>
      </c>
      <c r="P848" s="306" t="str">
        <f t="shared" si="156"/>
        <v/>
      </c>
      <c r="Q848" s="307">
        <f t="shared" si="157"/>
        <v>100</v>
      </c>
      <c r="R848" s="308" t="str">
        <f t="shared" si="158"/>
        <v/>
      </c>
      <c r="S848" s="309">
        <v>100</v>
      </c>
      <c r="T848" s="310" t="str">
        <f t="shared" si="159"/>
        <v/>
      </c>
      <c r="U848" s="311">
        <v>0</v>
      </c>
      <c r="V848" s="312" t="str">
        <f t="shared" si="160"/>
        <v/>
      </c>
      <c r="W848" s="313" t="s">
        <v>125</v>
      </c>
      <c r="X848" s="314" t="str">
        <f t="shared" si="161"/>
        <v/>
      </c>
      <c r="Y848" s="313" t="s">
        <v>56</v>
      </c>
      <c r="Z848" s="314" t="str">
        <f>IF(SUM($E848:$N848)&gt;0,$X848*(VLOOKUP($Y848,'Lookup Tables'!$K$4:$L$7,2,FALSE)),"")</f>
        <v/>
      </c>
      <c r="AA848" s="309">
        <v>100</v>
      </c>
      <c r="AB848" s="314" t="str">
        <f t="shared" si="162"/>
        <v/>
      </c>
      <c r="AC848" s="309" t="s">
        <v>62</v>
      </c>
      <c r="AD848" s="314" t="str">
        <f t="shared" si="163"/>
        <v/>
      </c>
      <c r="AE848" s="309" t="s">
        <v>56</v>
      </c>
      <c r="AF848" s="314" t="str">
        <f t="shared" si="164"/>
        <v/>
      </c>
      <c r="AG848" s="315" t="str">
        <f t="shared" si="167"/>
        <v/>
      </c>
      <c r="AH848" s="316" t="s">
        <v>68</v>
      </c>
      <c r="AI848" s="317" t="str">
        <f t="shared" si="165"/>
        <v/>
      </c>
    </row>
    <row r="849" spans="1:35" ht="17.25" customHeight="1" x14ac:dyDescent="0.3">
      <c r="A849" s="24"/>
      <c r="B849" s="302">
        <v>837</v>
      </c>
      <c r="C849" s="303"/>
      <c r="D849" s="303"/>
      <c r="E849" s="304"/>
      <c r="F849" s="304"/>
      <c r="G849" s="304"/>
      <c r="H849" s="304"/>
      <c r="I849" s="304"/>
      <c r="J849" s="304"/>
      <c r="K849" s="304"/>
      <c r="L849" s="304"/>
      <c r="M849" s="304"/>
      <c r="N849" s="304"/>
      <c r="O849" s="305" t="str">
        <f t="shared" si="166"/>
        <v/>
      </c>
      <c r="P849" s="306" t="str">
        <f t="shared" si="156"/>
        <v/>
      </c>
      <c r="Q849" s="307">
        <f t="shared" si="157"/>
        <v>100</v>
      </c>
      <c r="R849" s="308" t="str">
        <f t="shared" si="158"/>
        <v/>
      </c>
      <c r="S849" s="309">
        <v>100</v>
      </c>
      <c r="T849" s="310" t="str">
        <f t="shared" si="159"/>
        <v/>
      </c>
      <c r="U849" s="311">
        <v>0</v>
      </c>
      <c r="V849" s="312" t="str">
        <f t="shared" si="160"/>
        <v/>
      </c>
      <c r="W849" s="313" t="s">
        <v>125</v>
      </c>
      <c r="X849" s="314" t="str">
        <f t="shared" si="161"/>
        <v/>
      </c>
      <c r="Y849" s="313" t="s">
        <v>56</v>
      </c>
      <c r="Z849" s="314" t="str">
        <f>IF(SUM($E849:$N849)&gt;0,$X849*(VLOOKUP($Y849,'Lookup Tables'!$K$4:$L$7,2,FALSE)),"")</f>
        <v/>
      </c>
      <c r="AA849" s="309">
        <v>100</v>
      </c>
      <c r="AB849" s="314" t="str">
        <f t="shared" si="162"/>
        <v/>
      </c>
      <c r="AC849" s="309" t="s">
        <v>62</v>
      </c>
      <c r="AD849" s="314" t="str">
        <f t="shared" si="163"/>
        <v/>
      </c>
      <c r="AE849" s="309" t="s">
        <v>56</v>
      </c>
      <c r="AF849" s="314" t="str">
        <f t="shared" si="164"/>
        <v/>
      </c>
      <c r="AG849" s="315" t="str">
        <f t="shared" si="167"/>
        <v/>
      </c>
      <c r="AH849" s="316" t="s">
        <v>68</v>
      </c>
      <c r="AI849" s="317" t="str">
        <f t="shared" si="165"/>
        <v/>
      </c>
    </row>
    <row r="850" spans="1:35" ht="17.25" customHeight="1" x14ac:dyDescent="0.3">
      <c r="A850" s="24"/>
      <c r="B850" s="302">
        <v>838</v>
      </c>
      <c r="C850" s="303"/>
      <c r="D850" s="303"/>
      <c r="E850" s="304"/>
      <c r="F850" s="304"/>
      <c r="G850" s="304"/>
      <c r="H850" s="304"/>
      <c r="I850" s="304"/>
      <c r="J850" s="304"/>
      <c r="K850" s="304"/>
      <c r="L850" s="304"/>
      <c r="M850" s="304"/>
      <c r="N850" s="304"/>
      <c r="O850" s="305" t="str">
        <f t="shared" si="166"/>
        <v/>
      </c>
      <c r="P850" s="306" t="str">
        <f t="shared" si="156"/>
        <v/>
      </c>
      <c r="Q850" s="307">
        <f t="shared" si="157"/>
        <v>100</v>
      </c>
      <c r="R850" s="308" t="str">
        <f t="shared" si="158"/>
        <v/>
      </c>
      <c r="S850" s="309">
        <v>100</v>
      </c>
      <c r="T850" s="310" t="str">
        <f t="shared" si="159"/>
        <v/>
      </c>
      <c r="U850" s="311">
        <v>0</v>
      </c>
      <c r="V850" s="312" t="str">
        <f t="shared" si="160"/>
        <v/>
      </c>
      <c r="W850" s="313" t="s">
        <v>125</v>
      </c>
      <c r="X850" s="314" t="str">
        <f t="shared" si="161"/>
        <v/>
      </c>
      <c r="Y850" s="313" t="s">
        <v>56</v>
      </c>
      <c r="Z850" s="314" t="str">
        <f>IF(SUM($E850:$N850)&gt;0,$X850*(VLOOKUP($Y850,'Lookup Tables'!$K$4:$L$7,2,FALSE)),"")</f>
        <v/>
      </c>
      <c r="AA850" s="309">
        <v>100</v>
      </c>
      <c r="AB850" s="314" t="str">
        <f t="shared" si="162"/>
        <v/>
      </c>
      <c r="AC850" s="309" t="s">
        <v>62</v>
      </c>
      <c r="AD850" s="314" t="str">
        <f t="shared" si="163"/>
        <v/>
      </c>
      <c r="AE850" s="309" t="s">
        <v>56</v>
      </c>
      <c r="AF850" s="314" t="str">
        <f t="shared" si="164"/>
        <v/>
      </c>
      <c r="AG850" s="315" t="str">
        <f t="shared" si="167"/>
        <v/>
      </c>
      <c r="AH850" s="316" t="s">
        <v>68</v>
      </c>
      <c r="AI850" s="317" t="str">
        <f t="shared" si="165"/>
        <v/>
      </c>
    </row>
    <row r="851" spans="1:35" ht="17.25" customHeight="1" x14ac:dyDescent="0.3">
      <c r="A851" s="24"/>
      <c r="B851" s="302">
        <v>839</v>
      </c>
      <c r="C851" s="303"/>
      <c r="D851" s="303"/>
      <c r="E851" s="304"/>
      <c r="F851" s="304"/>
      <c r="G851" s="304"/>
      <c r="H851" s="304"/>
      <c r="I851" s="304"/>
      <c r="J851" s="304"/>
      <c r="K851" s="304"/>
      <c r="L851" s="304"/>
      <c r="M851" s="304"/>
      <c r="N851" s="304"/>
      <c r="O851" s="305" t="str">
        <f t="shared" si="166"/>
        <v/>
      </c>
      <c r="P851" s="306" t="str">
        <f t="shared" si="156"/>
        <v/>
      </c>
      <c r="Q851" s="307">
        <f t="shared" si="157"/>
        <v>100</v>
      </c>
      <c r="R851" s="308" t="str">
        <f t="shared" si="158"/>
        <v/>
      </c>
      <c r="S851" s="309">
        <v>100</v>
      </c>
      <c r="T851" s="310" t="str">
        <f t="shared" si="159"/>
        <v/>
      </c>
      <c r="U851" s="311">
        <v>0</v>
      </c>
      <c r="V851" s="312" t="str">
        <f t="shared" si="160"/>
        <v/>
      </c>
      <c r="W851" s="313" t="s">
        <v>125</v>
      </c>
      <c r="X851" s="314" t="str">
        <f t="shared" si="161"/>
        <v/>
      </c>
      <c r="Y851" s="313" t="s">
        <v>56</v>
      </c>
      <c r="Z851" s="314" t="str">
        <f>IF(SUM($E851:$N851)&gt;0,$X851*(VLOOKUP($Y851,'Lookup Tables'!$K$4:$L$7,2,FALSE)),"")</f>
        <v/>
      </c>
      <c r="AA851" s="309">
        <v>100</v>
      </c>
      <c r="AB851" s="314" t="str">
        <f t="shared" si="162"/>
        <v/>
      </c>
      <c r="AC851" s="309" t="s">
        <v>62</v>
      </c>
      <c r="AD851" s="314" t="str">
        <f t="shared" si="163"/>
        <v/>
      </c>
      <c r="AE851" s="309" t="s">
        <v>56</v>
      </c>
      <c r="AF851" s="314" t="str">
        <f t="shared" si="164"/>
        <v/>
      </c>
      <c r="AG851" s="315" t="str">
        <f t="shared" si="167"/>
        <v/>
      </c>
      <c r="AH851" s="316" t="s">
        <v>68</v>
      </c>
      <c r="AI851" s="317" t="str">
        <f t="shared" si="165"/>
        <v/>
      </c>
    </row>
    <row r="852" spans="1:35" ht="17.25" customHeight="1" x14ac:dyDescent="0.3">
      <c r="A852" s="24"/>
      <c r="B852" s="302">
        <v>840</v>
      </c>
      <c r="C852" s="303"/>
      <c r="D852" s="303"/>
      <c r="E852" s="304"/>
      <c r="F852" s="304"/>
      <c r="G852" s="304"/>
      <c r="H852" s="304"/>
      <c r="I852" s="304"/>
      <c r="J852" s="304"/>
      <c r="K852" s="304"/>
      <c r="L852" s="304"/>
      <c r="M852" s="304"/>
      <c r="N852" s="304"/>
      <c r="O852" s="305" t="str">
        <f t="shared" si="166"/>
        <v/>
      </c>
      <c r="P852" s="306" t="str">
        <f t="shared" si="156"/>
        <v/>
      </c>
      <c r="Q852" s="307">
        <f t="shared" si="157"/>
        <v>100</v>
      </c>
      <c r="R852" s="308" t="str">
        <f t="shared" si="158"/>
        <v/>
      </c>
      <c r="S852" s="309">
        <v>100</v>
      </c>
      <c r="T852" s="310" t="str">
        <f t="shared" si="159"/>
        <v/>
      </c>
      <c r="U852" s="311">
        <v>0</v>
      </c>
      <c r="V852" s="312" t="str">
        <f t="shared" si="160"/>
        <v/>
      </c>
      <c r="W852" s="313" t="s">
        <v>125</v>
      </c>
      <c r="X852" s="314" t="str">
        <f t="shared" si="161"/>
        <v/>
      </c>
      <c r="Y852" s="313" t="s">
        <v>56</v>
      </c>
      <c r="Z852" s="314" t="str">
        <f>IF(SUM($E852:$N852)&gt;0,$X852*(VLOOKUP($Y852,'Lookup Tables'!$K$4:$L$7,2,FALSE)),"")</f>
        <v/>
      </c>
      <c r="AA852" s="309">
        <v>100</v>
      </c>
      <c r="AB852" s="314" t="str">
        <f t="shared" si="162"/>
        <v/>
      </c>
      <c r="AC852" s="309" t="s">
        <v>62</v>
      </c>
      <c r="AD852" s="314" t="str">
        <f t="shared" si="163"/>
        <v/>
      </c>
      <c r="AE852" s="309" t="s">
        <v>56</v>
      </c>
      <c r="AF852" s="314" t="str">
        <f t="shared" si="164"/>
        <v/>
      </c>
      <c r="AG852" s="315" t="str">
        <f t="shared" si="167"/>
        <v/>
      </c>
      <c r="AH852" s="316" t="s">
        <v>68</v>
      </c>
      <c r="AI852" s="317" t="str">
        <f t="shared" si="165"/>
        <v/>
      </c>
    </row>
    <row r="853" spans="1:35" ht="17.25" customHeight="1" x14ac:dyDescent="0.3">
      <c r="A853" s="24"/>
      <c r="B853" s="302">
        <v>841</v>
      </c>
      <c r="C853" s="303"/>
      <c r="D853" s="303"/>
      <c r="E853" s="304"/>
      <c r="F853" s="304"/>
      <c r="G853" s="304"/>
      <c r="H853" s="304"/>
      <c r="I853" s="304"/>
      <c r="J853" s="304"/>
      <c r="K853" s="304"/>
      <c r="L853" s="304"/>
      <c r="M853" s="304"/>
      <c r="N853" s="304"/>
      <c r="O853" s="305" t="str">
        <f t="shared" si="166"/>
        <v/>
      </c>
      <c r="P853" s="306" t="str">
        <f t="shared" si="156"/>
        <v/>
      </c>
      <c r="Q853" s="307">
        <f t="shared" si="157"/>
        <v>100</v>
      </c>
      <c r="R853" s="308" t="str">
        <f t="shared" si="158"/>
        <v/>
      </c>
      <c r="S853" s="309">
        <v>100</v>
      </c>
      <c r="T853" s="310" t="str">
        <f t="shared" si="159"/>
        <v/>
      </c>
      <c r="U853" s="311">
        <v>0</v>
      </c>
      <c r="V853" s="312" t="str">
        <f t="shared" si="160"/>
        <v/>
      </c>
      <c r="W853" s="313" t="s">
        <v>125</v>
      </c>
      <c r="X853" s="314" t="str">
        <f t="shared" si="161"/>
        <v/>
      </c>
      <c r="Y853" s="313" t="s">
        <v>56</v>
      </c>
      <c r="Z853" s="314" t="str">
        <f>IF(SUM($E853:$N853)&gt;0,$X853*(VLOOKUP($Y853,'Lookup Tables'!$K$4:$L$7,2,FALSE)),"")</f>
        <v/>
      </c>
      <c r="AA853" s="309">
        <v>100</v>
      </c>
      <c r="AB853" s="314" t="str">
        <f t="shared" si="162"/>
        <v/>
      </c>
      <c r="AC853" s="309" t="s">
        <v>62</v>
      </c>
      <c r="AD853" s="314" t="str">
        <f t="shared" si="163"/>
        <v/>
      </c>
      <c r="AE853" s="309" t="s">
        <v>56</v>
      </c>
      <c r="AF853" s="314" t="str">
        <f t="shared" si="164"/>
        <v/>
      </c>
      <c r="AG853" s="315" t="str">
        <f t="shared" si="167"/>
        <v/>
      </c>
      <c r="AH853" s="316" t="s">
        <v>68</v>
      </c>
      <c r="AI853" s="317" t="str">
        <f t="shared" si="165"/>
        <v/>
      </c>
    </row>
    <row r="854" spans="1:35" ht="17.25" customHeight="1" x14ac:dyDescent="0.3">
      <c r="A854" s="24"/>
      <c r="B854" s="302">
        <v>842</v>
      </c>
      <c r="C854" s="303"/>
      <c r="D854" s="303"/>
      <c r="E854" s="304"/>
      <c r="F854" s="304"/>
      <c r="G854" s="304"/>
      <c r="H854" s="304"/>
      <c r="I854" s="304"/>
      <c r="J854" s="304"/>
      <c r="K854" s="304"/>
      <c r="L854" s="304"/>
      <c r="M854" s="304"/>
      <c r="N854" s="304"/>
      <c r="O854" s="305" t="str">
        <f t="shared" si="166"/>
        <v/>
      </c>
      <c r="P854" s="306" t="str">
        <f t="shared" si="156"/>
        <v/>
      </c>
      <c r="Q854" s="307">
        <f t="shared" si="157"/>
        <v>100</v>
      </c>
      <c r="R854" s="308" t="str">
        <f t="shared" si="158"/>
        <v/>
      </c>
      <c r="S854" s="309">
        <v>100</v>
      </c>
      <c r="T854" s="310" t="str">
        <f t="shared" si="159"/>
        <v/>
      </c>
      <c r="U854" s="311">
        <v>0</v>
      </c>
      <c r="V854" s="312" t="str">
        <f t="shared" si="160"/>
        <v/>
      </c>
      <c r="W854" s="313" t="s">
        <v>125</v>
      </c>
      <c r="X854" s="314" t="str">
        <f t="shared" si="161"/>
        <v/>
      </c>
      <c r="Y854" s="313" t="s">
        <v>56</v>
      </c>
      <c r="Z854" s="314" t="str">
        <f>IF(SUM($E854:$N854)&gt;0,$X854*(VLOOKUP($Y854,'Lookup Tables'!$K$4:$L$7,2,FALSE)),"")</f>
        <v/>
      </c>
      <c r="AA854" s="309">
        <v>100</v>
      </c>
      <c r="AB854" s="314" t="str">
        <f t="shared" si="162"/>
        <v/>
      </c>
      <c r="AC854" s="309" t="s">
        <v>62</v>
      </c>
      <c r="AD854" s="314" t="str">
        <f t="shared" si="163"/>
        <v/>
      </c>
      <c r="AE854" s="309" t="s">
        <v>56</v>
      </c>
      <c r="AF854" s="314" t="str">
        <f t="shared" si="164"/>
        <v/>
      </c>
      <c r="AG854" s="315" t="str">
        <f t="shared" si="167"/>
        <v/>
      </c>
      <c r="AH854" s="316" t="s">
        <v>68</v>
      </c>
      <c r="AI854" s="317" t="str">
        <f t="shared" si="165"/>
        <v/>
      </c>
    </row>
    <row r="855" spans="1:35" ht="17.25" customHeight="1" x14ac:dyDescent="0.3">
      <c r="A855" s="24"/>
      <c r="B855" s="302">
        <v>843</v>
      </c>
      <c r="C855" s="303"/>
      <c r="D855" s="303"/>
      <c r="E855" s="304"/>
      <c r="F855" s="304"/>
      <c r="G855" s="304"/>
      <c r="H855" s="304"/>
      <c r="I855" s="304"/>
      <c r="J855" s="304"/>
      <c r="K855" s="304"/>
      <c r="L855" s="304"/>
      <c r="M855" s="304"/>
      <c r="N855" s="304"/>
      <c r="O855" s="305" t="str">
        <f t="shared" si="166"/>
        <v/>
      </c>
      <c r="P855" s="306" t="str">
        <f t="shared" si="156"/>
        <v/>
      </c>
      <c r="Q855" s="307">
        <f t="shared" si="157"/>
        <v>100</v>
      </c>
      <c r="R855" s="308" t="str">
        <f t="shared" si="158"/>
        <v/>
      </c>
      <c r="S855" s="309">
        <v>100</v>
      </c>
      <c r="T855" s="310" t="str">
        <f t="shared" si="159"/>
        <v/>
      </c>
      <c r="U855" s="311">
        <v>0</v>
      </c>
      <c r="V855" s="312" t="str">
        <f t="shared" si="160"/>
        <v/>
      </c>
      <c r="W855" s="313" t="s">
        <v>125</v>
      </c>
      <c r="X855" s="314" t="str">
        <f t="shared" si="161"/>
        <v/>
      </c>
      <c r="Y855" s="313" t="s">
        <v>56</v>
      </c>
      <c r="Z855" s="314" t="str">
        <f>IF(SUM($E855:$N855)&gt;0,$X855*(VLOOKUP($Y855,'Lookup Tables'!$K$4:$L$7,2,FALSE)),"")</f>
        <v/>
      </c>
      <c r="AA855" s="309">
        <v>100</v>
      </c>
      <c r="AB855" s="314" t="str">
        <f t="shared" si="162"/>
        <v/>
      </c>
      <c r="AC855" s="309" t="s">
        <v>62</v>
      </c>
      <c r="AD855" s="314" t="str">
        <f t="shared" si="163"/>
        <v/>
      </c>
      <c r="AE855" s="309" t="s">
        <v>56</v>
      </c>
      <c r="AF855" s="314" t="str">
        <f t="shared" si="164"/>
        <v/>
      </c>
      <c r="AG855" s="315" t="str">
        <f t="shared" si="167"/>
        <v/>
      </c>
      <c r="AH855" s="316" t="s">
        <v>68</v>
      </c>
      <c r="AI855" s="317" t="str">
        <f t="shared" si="165"/>
        <v/>
      </c>
    </row>
    <row r="856" spans="1:35" ht="17.25" customHeight="1" x14ac:dyDescent="0.3">
      <c r="A856" s="24"/>
      <c r="B856" s="302">
        <v>844</v>
      </c>
      <c r="C856" s="303"/>
      <c r="D856" s="303"/>
      <c r="E856" s="304"/>
      <c r="F856" s="304"/>
      <c r="G856" s="304"/>
      <c r="H856" s="304"/>
      <c r="I856" s="304"/>
      <c r="J856" s="304"/>
      <c r="K856" s="304"/>
      <c r="L856" s="304"/>
      <c r="M856" s="304"/>
      <c r="N856" s="304"/>
      <c r="O856" s="305" t="str">
        <f t="shared" si="166"/>
        <v/>
      </c>
      <c r="P856" s="306" t="str">
        <f t="shared" si="156"/>
        <v/>
      </c>
      <c r="Q856" s="307">
        <f t="shared" si="157"/>
        <v>100</v>
      </c>
      <c r="R856" s="308" t="str">
        <f t="shared" si="158"/>
        <v/>
      </c>
      <c r="S856" s="309">
        <v>100</v>
      </c>
      <c r="T856" s="310" t="str">
        <f t="shared" si="159"/>
        <v/>
      </c>
      <c r="U856" s="311">
        <v>0</v>
      </c>
      <c r="V856" s="312" t="str">
        <f t="shared" si="160"/>
        <v/>
      </c>
      <c r="W856" s="313" t="s">
        <v>125</v>
      </c>
      <c r="X856" s="314" t="str">
        <f t="shared" si="161"/>
        <v/>
      </c>
      <c r="Y856" s="313" t="s">
        <v>56</v>
      </c>
      <c r="Z856" s="314" t="str">
        <f>IF(SUM($E856:$N856)&gt;0,$X856*(VLOOKUP($Y856,'Lookup Tables'!$K$4:$L$7,2,FALSE)),"")</f>
        <v/>
      </c>
      <c r="AA856" s="309">
        <v>100</v>
      </c>
      <c r="AB856" s="314" t="str">
        <f t="shared" si="162"/>
        <v/>
      </c>
      <c r="AC856" s="309" t="s">
        <v>62</v>
      </c>
      <c r="AD856" s="314" t="str">
        <f t="shared" si="163"/>
        <v/>
      </c>
      <c r="AE856" s="309" t="s">
        <v>56</v>
      </c>
      <c r="AF856" s="314" t="str">
        <f t="shared" si="164"/>
        <v/>
      </c>
      <c r="AG856" s="315" t="str">
        <f t="shared" si="167"/>
        <v/>
      </c>
      <c r="AH856" s="316" t="s">
        <v>68</v>
      </c>
      <c r="AI856" s="317" t="str">
        <f t="shared" si="165"/>
        <v/>
      </c>
    </row>
    <row r="857" spans="1:35" ht="17.25" customHeight="1" x14ac:dyDescent="0.3">
      <c r="A857" s="24"/>
      <c r="B857" s="302">
        <v>845</v>
      </c>
      <c r="C857" s="303"/>
      <c r="D857" s="303"/>
      <c r="E857" s="304"/>
      <c r="F857" s="304"/>
      <c r="G857" s="304"/>
      <c r="H857" s="304"/>
      <c r="I857" s="304"/>
      <c r="J857" s="304"/>
      <c r="K857" s="304"/>
      <c r="L857" s="304"/>
      <c r="M857" s="304"/>
      <c r="N857" s="304"/>
      <c r="O857" s="305" t="str">
        <f t="shared" si="166"/>
        <v/>
      </c>
      <c r="P857" s="306" t="str">
        <f t="shared" si="156"/>
        <v/>
      </c>
      <c r="Q857" s="307">
        <f t="shared" si="157"/>
        <v>100</v>
      </c>
      <c r="R857" s="308" t="str">
        <f t="shared" si="158"/>
        <v/>
      </c>
      <c r="S857" s="309">
        <v>100</v>
      </c>
      <c r="T857" s="310" t="str">
        <f t="shared" si="159"/>
        <v/>
      </c>
      <c r="U857" s="311">
        <v>0</v>
      </c>
      <c r="V857" s="312" t="str">
        <f t="shared" si="160"/>
        <v/>
      </c>
      <c r="W857" s="313" t="s">
        <v>125</v>
      </c>
      <c r="X857" s="314" t="str">
        <f t="shared" si="161"/>
        <v/>
      </c>
      <c r="Y857" s="313" t="s">
        <v>56</v>
      </c>
      <c r="Z857" s="314" t="str">
        <f>IF(SUM($E857:$N857)&gt;0,$X857*(VLOOKUP($Y857,'Lookup Tables'!$K$4:$L$7,2,FALSE)),"")</f>
        <v/>
      </c>
      <c r="AA857" s="309">
        <v>100</v>
      </c>
      <c r="AB857" s="314" t="str">
        <f t="shared" si="162"/>
        <v/>
      </c>
      <c r="AC857" s="309" t="s">
        <v>62</v>
      </c>
      <c r="AD857" s="314" t="str">
        <f t="shared" si="163"/>
        <v/>
      </c>
      <c r="AE857" s="309" t="s">
        <v>56</v>
      </c>
      <c r="AF857" s="314" t="str">
        <f t="shared" si="164"/>
        <v/>
      </c>
      <c r="AG857" s="315" t="str">
        <f t="shared" si="167"/>
        <v/>
      </c>
      <c r="AH857" s="316" t="s">
        <v>68</v>
      </c>
      <c r="AI857" s="317" t="str">
        <f t="shared" si="165"/>
        <v/>
      </c>
    </row>
    <row r="858" spans="1:35" ht="17.25" customHeight="1" x14ac:dyDescent="0.3">
      <c r="A858" s="24"/>
      <c r="B858" s="302">
        <v>846</v>
      </c>
      <c r="C858" s="303"/>
      <c r="D858" s="303"/>
      <c r="E858" s="304"/>
      <c r="F858" s="304"/>
      <c r="G858" s="304"/>
      <c r="H858" s="304"/>
      <c r="I858" s="304"/>
      <c r="J858" s="304"/>
      <c r="K858" s="304"/>
      <c r="L858" s="304"/>
      <c r="M858" s="304"/>
      <c r="N858" s="304"/>
      <c r="O858" s="305" t="str">
        <f t="shared" si="166"/>
        <v/>
      </c>
      <c r="P858" s="306" t="str">
        <f t="shared" si="156"/>
        <v/>
      </c>
      <c r="Q858" s="307">
        <f t="shared" si="157"/>
        <v>100</v>
      </c>
      <c r="R858" s="308" t="str">
        <f t="shared" si="158"/>
        <v/>
      </c>
      <c r="S858" s="309">
        <v>100</v>
      </c>
      <c r="T858" s="310" t="str">
        <f t="shared" si="159"/>
        <v/>
      </c>
      <c r="U858" s="311">
        <v>0</v>
      </c>
      <c r="V858" s="312" t="str">
        <f t="shared" si="160"/>
        <v/>
      </c>
      <c r="W858" s="313" t="s">
        <v>125</v>
      </c>
      <c r="X858" s="314" t="str">
        <f t="shared" si="161"/>
        <v/>
      </c>
      <c r="Y858" s="313" t="s">
        <v>56</v>
      </c>
      <c r="Z858" s="314" t="str">
        <f>IF(SUM($E858:$N858)&gt;0,$X858*(VLOOKUP($Y858,'Lookup Tables'!$K$4:$L$7,2,FALSE)),"")</f>
        <v/>
      </c>
      <c r="AA858" s="309">
        <v>100</v>
      </c>
      <c r="AB858" s="314" t="str">
        <f t="shared" si="162"/>
        <v/>
      </c>
      <c r="AC858" s="309" t="s">
        <v>62</v>
      </c>
      <c r="AD858" s="314" t="str">
        <f t="shared" si="163"/>
        <v/>
      </c>
      <c r="AE858" s="309" t="s">
        <v>56</v>
      </c>
      <c r="AF858" s="314" t="str">
        <f t="shared" si="164"/>
        <v/>
      </c>
      <c r="AG858" s="315" t="str">
        <f t="shared" si="167"/>
        <v/>
      </c>
      <c r="AH858" s="316" t="s">
        <v>68</v>
      </c>
      <c r="AI858" s="317" t="str">
        <f t="shared" si="165"/>
        <v/>
      </c>
    </row>
    <row r="859" spans="1:35" ht="17.25" customHeight="1" x14ac:dyDescent="0.3">
      <c r="A859" s="24"/>
      <c r="B859" s="302">
        <v>847</v>
      </c>
      <c r="C859" s="303"/>
      <c r="D859" s="303"/>
      <c r="E859" s="304"/>
      <c r="F859" s="304"/>
      <c r="G859" s="304"/>
      <c r="H859" s="304"/>
      <c r="I859" s="304"/>
      <c r="J859" s="304"/>
      <c r="K859" s="304"/>
      <c r="L859" s="304"/>
      <c r="M859" s="304"/>
      <c r="N859" s="304"/>
      <c r="O859" s="305" t="str">
        <f t="shared" si="166"/>
        <v/>
      </c>
      <c r="P859" s="306" t="str">
        <f t="shared" si="156"/>
        <v/>
      </c>
      <c r="Q859" s="307">
        <f t="shared" si="157"/>
        <v>100</v>
      </c>
      <c r="R859" s="308" t="str">
        <f t="shared" si="158"/>
        <v/>
      </c>
      <c r="S859" s="309">
        <v>100</v>
      </c>
      <c r="T859" s="310" t="str">
        <f t="shared" si="159"/>
        <v/>
      </c>
      <c r="U859" s="311">
        <v>0</v>
      </c>
      <c r="V859" s="312" t="str">
        <f t="shared" si="160"/>
        <v/>
      </c>
      <c r="W859" s="313" t="s">
        <v>125</v>
      </c>
      <c r="X859" s="314" t="str">
        <f t="shared" si="161"/>
        <v/>
      </c>
      <c r="Y859" s="313" t="s">
        <v>56</v>
      </c>
      <c r="Z859" s="314" t="str">
        <f>IF(SUM($E859:$N859)&gt;0,$X859*(VLOOKUP($Y859,'Lookup Tables'!$K$4:$L$7,2,FALSE)),"")</f>
        <v/>
      </c>
      <c r="AA859" s="309">
        <v>100</v>
      </c>
      <c r="AB859" s="314" t="str">
        <f t="shared" si="162"/>
        <v/>
      </c>
      <c r="AC859" s="309" t="s">
        <v>62</v>
      </c>
      <c r="AD859" s="314" t="str">
        <f t="shared" si="163"/>
        <v/>
      </c>
      <c r="AE859" s="309" t="s">
        <v>56</v>
      </c>
      <c r="AF859" s="314" t="str">
        <f t="shared" si="164"/>
        <v/>
      </c>
      <c r="AG859" s="315" t="str">
        <f t="shared" si="167"/>
        <v/>
      </c>
      <c r="AH859" s="316" t="s">
        <v>68</v>
      </c>
      <c r="AI859" s="317" t="str">
        <f t="shared" si="165"/>
        <v/>
      </c>
    </row>
    <row r="860" spans="1:35" ht="17.25" customHeight="1" x14ac:dyDescent="0.3">
      <c r="A860" s="24"/>
      <c r="B860" s="302">
        <v>848</v>
      </c>
      <c r="C860" s="303"/>
      <c r="D860" s="303"/>
      <c r="E860" s="304"/>
      <c r="F860" s="304"/>
      <c r="G860" s="304"/>
      <c r="H860" s="304"/>
      <c r="I860" s="304"/>
      <c r="J860" s="304"/>
      <c r="K860" s="304"/>
      <c r="L860" s="304"/>
      <c r="M860" s="304"/>
      <c r="N860" s="304"/>
      <c r="O860" s="305" t="str">
        <f t="shared" si="166"/>
        <v/>
      </c>
      <c r="P860" s="306" t="str">
        <f t="shared" si="156"/>
        <v/>
      </c>
      <c r="Q860" s="307">
        <f t="shared" si="157"/>
        <v>100</v>
      </c>
      <c r="R860" s="308" t="str">
        <f t="shared" si="158"/>
        <v/>
      </c>
      <c r="S860" s="309">
        <v>100</v>
      </c>
      <c r="T860" s="310" t="str">
        <f t="shared" si="159"/>
        <v/>
      </c>
      <c r="U860" s="311">
        <v>0</v>
      </c>
      <c r="V860" s="312" t="str">
        <f t="shared" si="160"/>
        <v/>
      </c>
      <c r="W860" s="313" t="s">
        <v>125</v>
      </c>
      <c r="X860" s="314" t="str">
        <f t="shared" si="161"/>
        <v/>
      </c>
      <c r="Y860" s="313" t="s">
        <v>56</v>
      </c>
      <c r="Z860" s="314" t="str">
        <f>IF(SUM($E860:$N860)&gt;0,$X860*(VLOOKUP($Y860,'Lookup Tables'!$K$4:$L$7,2,FALSE)),"")</f>
        <v/>
      </c>
      <c r="AA860" s="309">
        <v>100</v>
      </c>
      <c r="AB860" s="314" t="str">
        <f t="shared" si="162"/>
        <v/>
      </c>
      <c r="AC860" s="309" t="s">
        <v>62</v>
      </c>
      <c r="AD860" s="314" t="str">
        <f t="shared" si="163"/>
        <v/>
      </c>
      <c r="AE860" s="309" t="s">
        <v>56</v>
      </c>
      <c r="AF860" s="314" t="str">
        <f t="shared" si="164"/>
        <v/>
      </c>
      <c r="AG860" s="315" t="str">
        <f t="shared" si="167"/>
        <v/>
      </c>
      <c r="AH860" s="316" t="s">
        <v>68</v>
      </c>
      <c r="AI860" s="317" t="str">
        <f t="shared" si="165"/>
        <v/>
      </c>
    </row>
    <row r="861" spans="1:35" ht="17.25" customHeight="1" x14ac:dyDescent="0.3">
      <c r="A861" s="24"/>
      <c r="B861" s="302">
        <v>849</v>
      </c>
      <c r="C861" s="303"/>
      <c r="D861" s="303"/>
      <c r="E861" s="304"/>
      <c r="F861" s="304"/>
      <c r="G861" s="304"/>
      <c r="H861" s="304"/>
      <c r="I861" s="304"/>
      <c r="J861" s="304"/>
      <c r="K861" s="304"/>
      <c r="L861" s="304"/>
      <c r="M861" s="304"/>
      <c r="N861" s="304"/>
      <c r="O861" s="305" t="str">
        <f t="shared" si="166"/>
        <v/>
      </c>
      <c r="P861" s="306" t="str">
        <f t="shared" si="156"/>
        <v/>
      </c>
      <c r="Q861" s="307">
        <f t="shared" si="157"/>
        <v>100</v>
      </c>
      <c r="R861" s="308" t="str">
        <f t="shared" si="158"/>
        <v/>
      </c>
      <c r="S861" s="309">
        <v>100</v>
      </c>
      <c r="T861" s="310" t="str">
        <f t="shared" si="159"/>
        <v/>
      </c>
      <c r="U861" s="311">
        <v>0</v>
      </c>
      <c r="V861" s="312" t="str">
        <f t="shared" si="160"/>
        <v/>
      </c>
      <c r="W861" s="313" t="s">
        <v>125</v>
      </c>
      <c r="X861" s="314" t="str">
        <f t="shared" si="161"/>
        <v/>
      </c>
      <c r="Y861" s="313" t="s">
        <v>56</v>
      </c>
      <c r="Z861" s="314" t="str">
        <f>IF(SUM($E861:$N861)&gt;0,$X861*(VLOOKUP($Y861,'Lookup Tables'!$K$4:$L$7,2,FALSE)),"")</f>
        <v/>
      </c>
      <c r="AA861" s="309">
        <v>100</v>
      </c>
      <c r="AB861" s="314" t="str">
        <f t="shared" si="162"/>
        <v/>
      </c>
      <c r="AC861" s="309" t="s">
        <v>62</v>
      </c>
      <c r="AD861" s="314" t="str">
        <f t="shared" si="163"/>
        <v/>
      </c>
      <c r="AE861" s="309" t="s">
        <v>56</v>
      </c>
      <c r="AF861" s="314" t="str">
        <f t="shared" si="164"/>
        <v/>
      </c>
      <c r="AG861" s="315" t="str">
        <f t="shared" si="167"/>
        <v/>
      </c>
      <c r="AH861" s="316" t="s">
        <v>68</v>
      </c>
      <c r="AI861" s="317" t="str">
        <f t="shared" si="165"/>
        <v/>
      </c>
    </row>
    <row r="862" spans="1:35" ht="17.25" customHeight="1" x14ac:dyDescent="0.3">
      <c r="A862" s="24"/>
      <c r="B862" s="302">
        <v>850</v>
      </c>
      <c r="C862" s="303"/>
      <c r="D862" s="303"/>
      <c r="E862" s="304"/>
      <c r="F862" s="304"/>
      <c r="G862" s="304"/>
      <c r="H862" s="304"/>
      <c r="I862" s="304"/>
      <c r="J862" s="304"/>
      <c r="K862" s="304"/>
      <c r="L862" s="304"/>
      <c r="M862" s="304"/>
      <c r="N862" s="304"/>
      <c r="O862" s="305" t="str">
        <f t="shared" si="166"/>
        <v/>
      </c>
      <c r="P862" s="306" t="str">
        <f t="shared" si="156"/>
        <v/>
      </c>
      <c r="Q862" s="307">
        <f t="shared" si="157"/>
        <v>100</v>
      </c>
      <c r="R862" s="308" t="str">
        <f t="shared" si="158"/>
        <v/>
      </c>
      <c r="S862" s="309">
        <v>100</v>
      </c>
      <c r="T862" s="310" t="str">
        <f t="shared" si="159"/>
        <v/>
      </c>
      <c r="U862" s="311">
        <v>0</v>
      </c>
      <c r="V862" s="312" t="str">
        <f t="shared" si="160"/>
        <v/>
      </c>
      <c r="W862" s="313" t="s">
        <v>125</v>
      </c>
      <c r="X862" s="314" t="str">
        <f t="shared" si="161"/>
        <v/>
      </c>
      <c r="Y862" s="313" t="s">
        <v>56</v>
      </c>
      <c r="Z862" s="314" t="str">
        <f>IF(SUM($E862:$N862)&gt;0,$X862*(VLOOKUP($Y862,'Lookup Tables'!$K$4:$L$7,2,FALSE)),"")</f>
        <v/>
      </c>
      <c r="AA862" s="309">
        <v>100</v>
      </c>
      <c r="AB862" s="314" t="str">
        <f t="shared" si="162"/>
        <v/>
      </c>
      <c r="AC862" s="309" t="s">
        <v>62</v>
      </c>
      <c r="AD862" s="314" t="str">
        <f t="shared" si="163"/>
        <v/>
      </c>
      <c r="AE862" s="309" t="s">
        <v>56</v>
      </c>
      <c r="AF862" s="314" t="str">
        <f t="shared" si="164"/>
        <v/>
      </c>
      <c r="AG862" s="315" t="str">
        <f t="shared" si="167"/>
        <v/>
      </c>
      <c r="AH862" s="316" t="s">
        <v>68</v>
      </c>
      <c r="AI862" s="317" t="str">
        <f t="shared" si="165"/>
        <v/>
      </c>
    </row>
    <row r="863" spans="1:35" ht="17.25" customHeight="1" x14ac:dyDescent="0.3">
      <c r="A863" s="24"/>
      <c r="B863" s="302">
        <v>851</v>
      </c>
      <c r="C863" s="303"/>
      <c r="D863" s="303"/>
      <c r="E863" s="304"/>
      <c r="F863" s="304"/>
      <c r="G863" s="304"/>
      <c r="H863" s="304"/>
      <c r="I863" s="304"/>
      <c r="J863" s="304"/>
      <c r="K863" s="304"/>
      <c r="L863" s="304"/>
      <c r="M863" s="304"/>
      <c r="N863" s="304"/>
      <c r="O863" s="305" t="str">
        <f t="shared" si="166"/>
        <v/>
      </c>
      <c r="P863" s="306" t="str">
        <f t="shared" si="156"/>
        <v/>
      </c>
      <c r="Q863" s="307">
        <f t="shared" si="157"/>
        <v>100</v>
      </c>
      <c r="R863" s="308" t="str">
        <f t="shared" si="158"/>
        <v/>
      </c>
      <c r="S863" s="309">
        <v>100</v>
      </c>
      <c r="T863" s="310" t="str">
        <f t="shared" si="159"/>
        <v/>
      </c>
      <c r="U863" s="311">
        <v>0</v>
      </c>
      <c r="V863" s="312" t="str">
        <f t="shared" si="160"/>
        <v/>
      </c>
      <c r="W863" s="313" t="s">
        <v>125</v>
      </c>
      <c r="X863" s="314" t="str">
        <f t="shared" si="161"/>
        <v/>
      </c>
      <c r="Y863" s="313" t="s">
        <v>56</v>
      </c>
      <c r="Z863" s="314" t="str">
        <f>IF(SUM($E863:$N863)&gt;0,$X863*(VLOOKUP($Y863,'Lookup Tables'!$K$4:$L$7,2,FALSE)),"")</f>
        <v/>
      </c>
      <c r="AA863" s="309">
        <v>100</v>
      </c>
      <c r="AB863" s="314" t="str">
        <f t="shared" si="162"/>
        <v/>
      </c>
      <c r="AC863" s="309" t="s">
        <v>62</v>
      </c>
      <c r="AD863" s="314" t="str">
        <f t="shared" si="163"/>
        <v/>
      </c>
      <c r="AE863" s="309" t="s">
        <v>56</v>
      </c>
      <c r="AF863" s="314" t="str">
        <f t="shared" si="164"/>
        <v/>
      </c>
      <c r="AG863" s="315" t="str">
        <f t="shared" si="167"/>
        <v/>
      </c>
      <c r="AH863" s="316" t="s">
        <v>68</v>
      </c>
      <c r="AI863" s="317" t="str">
        <f t="shared" si="165"/>
        <v/>
      </c>
    </row>
    <row r="864" spans="1:35" ht="17.25" customHeight="1" x14ac:dyDescent="0.3">
      <c r="A864" s="24"/>
      <c r="B864" s="302">
        <v>852</v>
      </c>
      <c r="C864" s="303"/>
      <c r="D864" s="303"/>
      <c r="E864" s="304"/>
      <c r="F864" s="304"/>
      <c r="G864" s="304"/>
      <c r="H864" s="304"/>
      <c r="I864" s="304"/>
      <c r="J864" s="304"/>
      <c r="K864" s="304"/>
      <c r="L864" s="304"/>
      <c r="M864" s="304"/>
      <c r="N864" s="304"/>
      <c r="O864" s="305" t="str">
        <f t="shared" si="166"/>
        <v/>
      </c>
      <c r="P864" s="306" t="str">
        <f t="shared" si="156"/>
        <v/>
      </c>
      <c r="Q864" s="307">
        <f t="shared" si="157"/>
        <v>100</v>
      </c>
      <c r="R864" s="308" t="str">
        <f t="shared" si="158"/>
        <v/>
      </c>
      <c r="S864" s="309">
        <v>100</v>
      </c>
      <c r="T864" s="310" t="str">
        <f t="shared" si="159"/>
        <v/>
      </c>
      <c r="U864" s="311">
        <v>0</v>
      </c>
      <c r="V864" s="312" t="str">
        <f t="shared" si="160"/>
        <v/>
      </c>
      <c r="W864" s="313" t="s">
        <v>125</v>
      </c>
      <c r="X864" s="314" t="str">
        <f t="shared" si="161"/>
        <v/>
      </c>
      <c r="Y864" s="313" t="s">
        <v>56</v>
      </c>
      <c r="Z864" s="314" t="str">
        <f>IF(SUM($E864:$N864)&gt;0,$X864*(VLOOKUP($Y864,'Lookup Tables'!$K$4:$L$7,2,FALSE)),"")</f>
        <v/>
      </c>
      <c r="AA864" s="309">
        <v>100</v>
      </c>
      <c r="AB864" s="314" t="str">
        <f t="shared" si="162"/>
        <v/>
      </c>
      <c r="AC864" s="309" t="s">
        <v>62</v>
      </c>
      <c r="AD864" s="314" t="str">
        <f t="shared" si="163"/>
        <v/>
      </c>
      <c r="AE864" s="309" t="s">
        <v>56</v>
      </c>
      <c r="AF864" s="314" t="str">
        <f t="shared" si="164"/>
        <v/>
      </c>
      <c r="AG864" s="315" t="str">
        <f t="shared" si="167"/>
        <v/>
      </c>
      <c r="AH864" s="316" t="s">
        <v>68</v>
      </c>
      <c r="AI864" s="317" t="str">
        <f t="shared" si="165"/>
        <v/>
      </c>
    </row>
    <row r="865" spans="1:35" ht="17.25" customHeight="1" x14ac:dyDescent="0.3">
      <c r="A865" s="24"/>
      <c r="B865" s="302">
        <v>853</v>
      </c>
      <c r="C865" s="303"/>
      <c r="D865" s="303"/>
      <c r="E865" s="304"/>
      <c r="F865" s="304"/>
      <c r="G865" s="304"/>
      <c r="H865" s="304"/>
      <c r="I865" s="304"/>
      <c r="J865" s="304"/>
      <c r="K865" s="304"/>
      <c r="L865" s="304"/>
      <c r="M865" s="304"/>
      <c r="N865" s="304"/>
      <c r="O865" s="305" t="str">
        <f t="shared" si="166"/>
        <v/>
      </c>
      <c r="P865" s="306" t="str">
        <f t="shared" si="156"/>
        <v/>
      </c>
      <c r="Q865" s="307">
        <f t="shared" si="157"/>
        <v>100</v>
      </c>
      <c r="R865" s="308" t="str">
        <f t="shared" si="158"/>
        <v/>
      </c>
      <c r="S865" s="309">
        <v>100</v>
      </c>
      <c r="T865" s="310" t="str">
        <f t="shared" si="159"/>
        <v/>
      </c>
      <c r="U865" s="311">
        <v>0</v>
      </c>
      <c r="V865" s="312" t="str">
        <f t="shared" si="160"/>
        <v/>
      </c>
      <c r="W865" s="313" t="s">
        <v>125</v>
      </c>
      <c r="X865" s="314" t="str">
        <f t="shared" si="161"/>
        <v/>
      </c>
      <c r="Y865" s="313" t="s">
        <v>56</v>
      </c>
      <c r="Z865" s="314" t="str">
        <f>IF(SUM($E865:$N865)&gt;0,$X865*(VLOOKUP($Y865,'Lookup Tables'!$K$4:$L$7,2,FALSE)),"")</f>
        <v/>
      </c>
      <c r="AA865" s="309">
        <v>100</v>
      </c>
      <c r="AB865" s="314" t="str">
        <f t="shared" si="162"/>
        <v/>
      </c>
      <c r="AC865" s="309" t="s">
        <v>62</v>
      </c>
      <c r="AD865" s="314" t="str">
        <f t="shared" si="163"/>
        <v/>
      </c>
      <c r="AE865" s="309" t="s">
        <v>56</v>
      </c>
      <c r="AF865" s="314" t="str">
        <f t="shared" si="164"/>
        <v/>
      </c>
      <c r="AG865" s="315" t="str">
        <f t="shared" si="167"/>
        <v/>
      </c>
      <c r="AH865" s="316" t="s">
        <v>68</v>
      </c>
      <c r="AI865" s="317" t="str">
        <f t="shared" si="165"/>
        <v/>
      </c>
    </row>
    <row r="866" spans="1:35" ht="17.25" customHeight="1" x14ac:dyDescent="0.3">
      <c r="A866" s="24"/>
      <c r="B866" s="302">
        <v>854</v>
      </c>
      <c r="C866" s="303"/>
      <c r="D866" s="303"/>
      <c r="E866" s="304"/>
      <c r="F866" s="304"/>
      <c r="G866" s="304"/>
      <c r="H866" s="304"/>
      <c r="I866" s="304"/>
      <c r="J866" s="304"/>
      <c r="K866" s="304"/>
      <c r="L866" s="304"/>
      <c r="M866" s="304"/>
      <c r="N866" s="304"/>
      <c r="O866" s="305" t="str">
        <f t="shared" si="166"/>
        <v/>
      </c>
      <c r="P866" s="306" t="str">
        <f t="shared" si="156"/>
        <v/>
      </c>
      <c r="Q866" s="307">
        <f t="shared" si="157"/>
        <v>100</v>
      </c>
      <c r="R866" s="308" t="str">
        <f t="shared" si="158"/>
        <v/>
      </c>
      <c r="S866" s="309">
        <v>100</v>
      </c>
      <c r="T866" s="310" t="str">
        <f t="shared" si="159"/>
        <v/>
      </c>
      <c r="U866" s="311">
        <v>0</v>
      </c>
      <c r="V866" s="312" t="str">
        <f t="shared" si="160"/>
        <v/>
      </c>
      <c r="W866" s="313" t="s">
        <v>125</v>
      </c>
      <c r="X866" s="314" t="str">
        <f t="shared" si="161"/>
        <v/>
      </c>
      <c r="Y866" s="313" t="s">
        <v>56</v>
      </c>
      <c r="Z866" s="314" t="str">
        <f>IF(SUM($E866:$N866)&gt;0,$X866*(VLOOKUP($Y866,'Lookup Tables'!$K$4:$L$7,2,FALSE)),"")</f>
        <v/>
      </c>
      <c r="AA866" s="309">
        <v>100</v>
      </c>
      <c r="AB866" s="314" t="str">
        <f t="shared" si="162"/>
        <v/>
      </c>
      <c r="AC866" s="309" t="s">
        <v>62</v>
      </c>
      <c r="AD866" s="314" t="str">
        <f t="shared" si="163"/>
        <v/>
      </c>
      <c r="AE866" s="309" t="s">
        <v>56</v>
      </c>
      <c r="AF866" s="314" t="str">
        <f t="shared" si="164"/>
        <v/>
      </c>
      <c r="AG866" s="315" t="str">
        <f t="shared" si="167"/>
        <v/>
      </c>
      <c r="AH866" s="316" t="s">
        <v>68</v>
      </c>
      <c r="AI866" s="317" t="str">
        <f t="shared" si="165"/>
        <v/>
      </c>
    </row>
    <row r="867" spans="1:35" ht="17.25" customHeight="1" x14ac:dyDescent="0.3">
      <c r="A867" s="24"/>
      <c r="B867" s="302">
        <v>855</v>
      </c>
      <c r="C867" s="303"/>
      <c r="D867" s="303"/>
      <c r="E867" s="304"/>
      <c r="F867" s="304"/>
      <c r="G867" s="304"/>
      <c r="H867" s="304"/>
      <c r="I867" s="304"/>
      <c r="J867" s="304"/>
      <c r="K867" s="304"/>
      <c r="L867" s="304"/>
      <c r="M867" s="304"/>
      <c r="N867" s="304"/>
      <c r="O867" s="305" t="str">
        <f t="shared" si="166"/>
        <v/>
      </c>
      <c r="P867" s="306" t="str">
        <f t="shared" si="156"/>
        <v/>
      </c>
      <c r="Q867" s="307">
        <f t="shared" si="157"/>
        <v>100</v>
      </c>
      <c r="R867" s="308" t="str">
        <f t="shared" si="158"/>
        <v/>
      </c>
      <c r="S867" s="309">
        <v>100</v>
      </c>
      <c r="T867" s="310" t="str">
        <f t="shared" si="159"/>
        <v/>
      </c>
      <c r="U867" s="311">
        <v>0</v>
      </c>
      <c r="V867" s="312" t="str">
        <f t="shared" si="160"/>
        <v/>
      </c>
      <c r="W867" s="313" t="s">
        <v>125</v>
      </c>
      <c r="X867" s="314" t="str">
        <f t="shared" si="161"/>
        <v/>
      </c>
      <c r="Y867" s="313" t="s">
        <v>56</v>
      </c>
      <c r="Z867" s="314" t="str">
        <f>IF(SUM($E867:$N867)&gt;0,$X867*(VLOOKUP($Y867,'Lookup Tables'!$K$4:$L$7,2,FALSE)),"")</f>
        <v/>
      </c>
      <c r="AA867" s="309">
        <v>100</v>
      </c>
      <c r="AB867" s="314" t="str">
        <f t="shared" si="162"/>
        <v/>
      </c>
      <c r="AC867" s="309" t="s">
        <v>62</v>
      </c>
      <c r="AD867" s="314" t="str">
        <f t="shared" si="163"/>
        <v/>
      </c>
      <c r="AE867" s="309" t="s">
        <v>56</v>
      </c>
      <c r="AF867" s="314" t="str">
        <f t="shared" si="164"/>
        <v/>
      </c>
      <c r="AG867" s="315" t="str">
        <f t="shared" si="167"/>
        <v/>
      </c>
      <c r="AH867" s="316" t="s">
        <v>68</v>
      </c>
      <c r="AI867" s="317" t="str">
        <f t="shared" si="165"/>
        <v/>
      </c>
    </row>
    <row r="868" spans="1:35" ht="17.25" customHeight="1" x14ac:dyDescent="0.3">
      <c r="A868" s="24"/>
      <c r="B868" s="302">
        <v>856</v>
      </c>
      <c r="C868" s="303"/>
      <c r="D868" s="303"/>
      <c r="E868" s="304"/>
      <c r="F868" s="304"/>
      <c r="G868" s="304"/>
      <c r="H868" s="304"/>
      <c r="I868" s="304"/>
      <c r="J868" s="304"/>
      <c r="K868" s="304"/>
      <c r="L868" s="304"/>
      <c r="M868" s="304"/>
      <c r="N868" s="304"/>
      <c r="O868" s="305" t="str">
        <f t="shared" si="166"/>
        <v/>
      </c>
      <c r="P868" s="306" t="str">
        <f t="shared" si="156"/>
        <v/>
      </c>
      <c r="Q868" s="307">
        <f t="shared" si="157"/>
        <v>100</v>
      </c>
      <c r="R868" s="308" t="str">
        <f t="shared" si="158"/>
        <v/>
      </c>
      <c r="S868" s="309">
        <v>100</v>
      </c>
      <c r="T868" s="310" t="str">
        <f t="shared" si="159"/>
        <v/>
      </c>
      <c r="U868" s="311">
        <v>0</v>
      </c>
      <c r="V868" s="312" t="str">
        <f t="shared" si="160"/>
        <v/>
      </c>
      <c r="W868" s="313" t="s">
        <v>125</v>
      </c>
      <c r="X868" s="314" t="str">
        <f t="shared" si="161"/>
        <v/>
      </c>
      <c r="Y868" s="313" t="s">
        <v>56</v>
      </c>
      <c r="Z868" s="314" t="str">
        <f>IF(SUM($E868:$N868)&gt;0,$X868*(VLOOKUP($Y868,'Lookup Tables'!$K$4:$L$7,2,FALSE)),"")</f>
        <v/>
      </c>
      <c r="AA868" s="309">
        <v>100</v>
      </c>
      <c r="AB868" s="314" t="str">
        <f t="shared" si="162"/>
        <v/>
      </c>
      <c r="AC868" s="309" t="s">
        <v>62</v>
      </c>
      <c r="AD868" s="314" t="str">
        <f t="shared" si="163"/>
        <v/>
      </c>
      <c r="AE868" s="309" t="s">
        <v>56</v>
      </c>
      <c r="AF868" s="314" t="str">
        <f t="shared" si="164"/>
        <v/>
      </c>
      <c r="AG868" s="315" t="str">
        <f t="shared" si="167"/>
        <v/>
      </c>
      <c r="AH868" s="316" t="s">
        <v>68</v>
      </c>
      <c r="AI868" s="317" t="str">
        <f t="shared" si="165"/>
        <v/>
      </c>
    </row>
    <row r="869" spans="1:35" ht="17.25" customHeight="1" x14ac:dyDescent="0.3">
      <c r="A869" s="24"/>
      <c r="B869" s="302">
        <v>857</v>
      </c>
      <c r="C869" s="303"/>
      <c r="D869" s="303"/>
      <c r="E869" s="304"/>
      <c r="F869" s="304"/>
      <c r="G869" s="304"/>
      <c r="H869" s="304"/>
      <c r="I869" s="304"/>
      <c r="J869" s="304"/>
      <c r="K869" s="304"/>
      <c r="L869" s="304"/>
      <c r="M869" s="304"/>
      <c r="N869" s="304"/>
      <c r="O869" s="305" t="str">
        <f t="shared" si="166"/>
        <v/>
      </c>
      <c r="P869" s="306" t="str">
        <f t="shared" si="156"/>
        <v/>
      </c>
      <c r="Q869" s="307">
        <f t="shared" si="157"/>
        <v>100</v>
      </c>
      <c r="R869" s="308" t="str">
        <f t="shared" si="158"/>
        <v/>
      </c>
      <c r="S869" s="309">
        <v>100</v>
      </c>
      <c r="T869" s="310" t="str">
        <f t="shared" si="159"/>
        <v/>
      </c>
      <c r="U869" s="311">
        <v>0</v>
      </c>
      <c r="V869" s="312" t="str">
        <f t="shared" si="160"/>
        <v/>
      </c>
      <c r="W869" s="313" t="s">
        <v>125</v>
      </c>
      <c r="X869" s="314" t="str">
        <f t="shared" si="161"/>
        <v/>
      </c>
      <c r="Y869" s="313" t="s">
        <v>56</v>
      </c>
      <c r="Z869" s="314" t="str">
        <f>IF(SUM($E869:$N869)&gt;0,$X869*(VLOOKUP($Y869,'Lookup Tables'!$K$4:$L$7,2,FALSE)),"")</f>
        <v/>
      </c>
      <c r="AA869" s="309">
        <v>100</v>
      </c>
      <c r="AB869" s="314" t="str">
        <f t="shared" si="162"/>
        <v/>
      </c>
      <c r="AC869" s="309" t="s">
        <v>62</v>
      </c>
      <c r="AD869" s="314" t="str">
        <f t="shared" si="163"/>
        <v/>
      </c>
      <c r="AE869" s="309" t="s">
        <v>56</v>
      </c>
      <c r="AF869" s="314" t="str">
        <f t="shared" si="164"/>
        <v/>
      </c>
      <c r="AG869" s="315" t="str">
        <f t="shared" si="167"/>
        <v/>
      </c>
      <c r="AH869" s="316" t="s">
        <v>68</v>
      </c>
      <c r="AI869" s="317" t="str">
        <f t="shared" si="165"/>
        <v/>
      </c>
    </row>
    <row r="870" spans="1:35" ht="17.25" customHeight="1" x14ac:dyDescent="0.3">
      <c r="A870" s="24"/>
      <c r="B870" s="302">
        <v>858</v>
      </c>
      <c r="C870" s="303"/>
      <c r="D870" s="303"/>
      <c r="E870" s="304"/>
      <c r="F870" s="304"/>
      <c r="G870" s="304"/>
      <c r="H870" s="304"/>
      <c r="I870" s="304"/>
      <c r="J870" s="304"/>
      <c r="K870" s="304"/>
      <c r="L870" s="304"/>
      <c r="M870" s="304"/>
      <c r="N870" s="304"/>
      <c r="O870" s="305" t="str">
        <f t="shared" si="166"/>
        <v/>
      </c>
      <c r="P870" s="306" t="str">
        <f t="shared" si="156"/>
        <v/>
      </c>
      <c r="Q870" s="307">
        <f t="shared" si="157"/>
        <v>100</v>
      </c>
      <c r="R870" s="308" t="str">
        <f t="shared" si="158"/>
        <v/>
      </c>
      <c r="S870" s="309">
        <v>100</v>
      </c>
      <c r="T870" s="310" t="str">
        <f t="shared" si="159"/>
        <v/>
      </c>
      <c r="U870" s="311">
        <v>0</v>
      </c>
      <c r="V870" s="312" t="str">
        <f t="shared" si="160"/>
        <v/>
      </c>
      <c r="W870" s="313" t="s">
        <v>125</v>
      </c>
      <c r="X870" s="314" t="str">
        <f t="shared" si="161"/>
        <v/>
      </c>
      <c r="Y870" s="313" t="s">
        <v>56</v>
      </c>
      <c r="Z870" s="314" t="str">
        <f>IF(SUM($E870:$N870)&gt;0,$X870*(VLOOKUP($Y870,'Lookup Tables'!$K$4:$L$7,2,FALSE)),"")</f>
        <v/>
      </c>
      <c r="AA870" s="309">
        <v>100</v>
      </c>
      <c r="AB870" s="314" t="str">
        <f t="shared" si="162"/>
        <v/>
      </c>
      <c r="AC870" s="309" t="s">
        <v>62</v>
      </c>
      <c r="AD870" s="314" t="str">
        <f t="shared" si="163"/>
        <v/>
      </c>
      <c r="AE870" s="309" t="s">
        <v>56</v>
      </c>
      <c r="AF870" s="314" t="str">
        <f t="shared" si="164"/>
        <v/>
      </c>
      <c r="AG870" s="315" t="str">
        <f t="shared" si="167"/>
        <v/>
      </c>
      <c r="AH870" s="316" t="s">
        <v>68</v>
      </c>
      <c r="AI870" s="317" t="str">
        <f t="shared" si="165"/>
        <v/>
      </c>
    </row>
    <row r="871" spans="1:35" ht="17.25" customHeight="1" x14ac:dyDescent="0.3">
      <c r="A871" s="24"/>
      <c r="B871" s="302">
        <v>859</v>
      </c>
      <c r="C871" s="303"/>
      <c r="D871" s="303"/>
      <c r="E871" s="304"/>
      <c r="F871" s="304"/>
      <c r="G871" s="304"/>
      <c r="H871" s="304"/>
      <c r="I871" s="304"/>
      <c r="J871" s="304"/>
      <c r="K871" s="304"/>
      <c r="L871" s="304"/>
      <c r="M871" s="304"/>
      <c r="N871" s="304"/>
      <c r="O871" s="305" t="str">
        <f t="shared" si="166"/>
        <v/>
      </c>
      <c r="P871" s="306" t="str">
        <f t="shared" si="156"/>
        <v/>
      </c>
      <c r="Q871" s="307">
        <f t="shared" si="157"/>
        <v>100</v>
      </c>
      <c r="R871" s="308" t="str">
        <f t="shared" si="158"/>
        <v/>
      </c>
      <c r="S871" s="309">
        <v>100</v>
      </c>
      <c r="T871" s="310" t="str">
        <f t="shared" si="159"/>
        <v/>
      </c>
      <c r="U871" s="311">
        <v>0</v>
      </c>
      <c r="V871" s="312" t="str">
        <f t="shared" si="160"/>
        <v/>
      </c>
      <c r="W871" s="313" t="s">
        <v>125</v>
      </c>
      <c r="X871" s="314" t="str">
        <f t="shared" si="161"/>
        <v/>
      </c>
      <c r="Y871" s="313" t="s">
        <v>56</v>
      </c>
      <c r="Z871" s="314" t="str">
        <f>IF(SUM($E871:$N871)&gt;0,$X871*(VLOOKUP($Y871,'Lookup Tables'!$K$4:$L$7,2,FALSE)),"")</f>
        <v/>
      </c>
      <c r="AA871" s="309">
        <v>100</v>
      </c>
      <c r="AB871" s="314" t="str">
        <f t="shared" si="162"/>
        <v/>
      </c>
      <c r="AC871" s="309" t="s">
        <v>62</v>
      </c>
      <c r="AD871" s="314" t="str">
        <f t="shared" si="163"/>
        <v/>
      </c>
      <c r="AE871" s="309" t="s">
        <v>56</v>
      </c>
      <c r="AF871" s="314" t="str">
        <f t="shared" si="164"/>
        <v/>
      </c>
      <c r="AG871" s="315" t="str">
        <f t="shared" si="167"/>
        <v/>
      </c>
      <c r="AH871" s="316" t="s">
        <v>68</v>
      </c>
      <c r="AI871" s="317" t="str">
        <f t="shared" si="165"/>
        <v/>
      </c>
    </row>
    <row r="872" spans="1:35" ht="17.25" customHeight="1" x14ac:dyDescent="0.3">
      <c r="A872" s="24"/>
      <c r="B872" s="302">
        <v>860</v>
      </c>
      <c r="C872" s="303"/>
      <c r="D872" s="303"/>
      <c r="E872" s="304"/>
      <c r="F872" s="304"/>
      <c r="G872" s="304"/>
      <c r="H872" s="304"/>
      <c r="I872" s="304"/>
      <c r="J872" s="304"/>
      <c r="K872" s="304"/>
      <c r="L872" s="304"/>
      <c r="M872" s="304"/>
      <c r="N872" s="304"/>
      <c r="O872" s="305" t="str">
        <f t="shared" si="166"/>
        <v/>
      </c>
      <c r="P872" s="306" t="str">
        <f t="shared" si="156"/>
        <v/>
      </c>
      <c r="Q872" s="307">
        <f t="shared" si="157"/>
        <v>100</v>
      </c>
      <c r="R872" s="308" t="str">
        <f t="shared" si="158"/>
        <v/>
      </c>
      <c r="S872" s="309">
        <v>100</v>
      </c>
      <c r="T872" s="310" t="str">
        <f t="shared" si="159"/>
        <v/>
      </c>
      <c r="U872" s="311">
        <v>0</v>
      </c>
      <c r="V872" s="312" t="str">
        <f t="shared" si="160"/>
        <v/>
      </c>
      <c r="W872" s="313" t="s">
        <v>125</v>
      </c>
      <c r="X872" s="314" t="str">
        <f t="shared" si="161"/>
        <v/>
      </c>
      <c r="Y872" s="313" t="s">
        <v>56</v>
      </c>
      <c r="Z872" s="314" t="str">
        <f>IF(SUM($E872:$N872)&gt;0,$X872*(VLOOKUP($Y872,'Lookup Tables'!$K$4:$L$7,2,FALSE)),"")</f>
        <v/>
      </c>
      <c r="AA872" s="309">
        <v>100</v>
      </c>
      <c r="AB872" s="314" t="str">
        <f t="shared" si="162"/>
        <v/>
      </c>
      <c r="AC872" s="309" t="s">
        <v>62</v>
      </c>
      <c r="AD872" s="314" t="str">
        <f t="shared" si="163"/>
        <v/>
      </c>
      <c r="AE872" s="309" t="s">
        <v>56</v>
      </c>
      <c r="AF872" s="314" t="str">
        <f t="shared" si="164"/>
        <v/>
      </c>
      <c r="AG872" s="315" t="str">
        <f t="shared" si="167"/>
        <v/>
      </c>
      <c r="AH872" s="316" t="s">
        <v>68</v>
      </c>
      <c r="AI872" s="317" t="str">
        <f t="shared" si="165"/>
        <v/>
      </c>
    </row>
    <row r="873" spans="1:35" ht="17.25" customHeight="1" x14ac:dyDescent="0.3">
      <c r="A873" s="24"/>
      <c r="B873" s="302">
        <v>861</v>
      </c>
      <c r="C873" s="303"/>
      <c r="D873" s="303"/>
      <c r="E873" s="304"/>
      <c r="F873" s="304"/>
      <c r="G873" s="304"/>
      <c r="H873" s="304"/>
      <c r="I873" s="304"/>
      <c r="J873" s="304"/>
      <c r="K873" s="304"/>
      <c r="L873" s="304"/>
      <c r="M873" s="304"/>
      <c r="N873" s="304"/>
      <c r="O873" s="305" t="str">
        <f t="shared" si="166"/>
        <v/>
      </c>
      <c r="P873" s="306" t="str">
        <f t="shared" si="156"/>
        <v/>
      </c>
      <c r="Q873" s="307">
        <f t="shared" si="157"/>
        <v>100</v>
      </c>
      <c r="R873" s="308" t="str">
        <f t="shared" si="158"/>
        <v/>
      </c>
      <c r="S873" s="309">
        <v>100</v>
      </c>
      <c r="T873" s="310" t="str">
        <f t="shared" si="159"/>
        <v/>
      </c>
      <c r="U873" s="311">
        <v>0</v>
      </c>
      <c r="V873" s="312" t="str">
        <f t="shared" si="160"/>
        <v/>
      </c>
      <c r="W873" s="313" t="s">
        <v>125</v>
      </c>
      <c r="X873" s="314" t="str">
        <f t="shared" si="161"/>
        <v/>
      </c>
      <c r="Y873" s="313" t="s">
        <v>56</v>
      </c>
      <c r="Z873" s="314" t="str">
        <f>IF(SUM($E873:$N873)&gt;0,$X873*(VLOOKUP($Y873,'Lookup Tables'!$K$4:$L$7,2,FALSE)),"")</f>
        <v/>
      </c>
      <c r="AA873" s="309">
        <v>100</v>
      </c>
      <c r="AB873" s="314" t="str">
        <f t="shared" si="162"/>
        <v/>
      </c>
      <c r="AC873" s="309" t="s">
        <v>62</v>
      </c>
      <c r="AD873" s="314" t="str">
        <f t="shared" si="163"/>
        <v/>
      </c>
      <c r="AE873" s="309" t="s">
        <v>56</v>
      </c>
      <c r="AF873" s="314" t="str">
        <f t="shared" si="164"/>
        <v/>
      </c>
      <c r="AG873" s="315" t="str">
        <f t="shared" si="167"/>
        <v/>
      </c>
      <c r="AH873" s="316" t="s">
        <v>68</v>
      </c>
      <c r="AI873" s="317" t="str">
        <f t="shared" si="165"/>
        <v/>
      </c>
    </row>
    <row r="874" spans="1:35" ht="17.25" customHeight="1" x14ac:dyDescent="0.3">
      <c r="A874" s="24"/>
      <c r="B874" s="302">
        <v>862</v>
      </c>
      <c r="C874" s="303"/>
      <c r="D874" s="303"/>
      <c r="E874" s="304"/>
      <c r="F874" s="304"/>
      <c r="G874" s="304"/>
      <c r="H874" s="304"/>
      <c r="I874" s="304"/>
      <c r="J874" s="304"/>
      <c r="K874" s="304"/>
      <c r="L874" s="304"/>
      <c r="M874" s="304"/>
      <c r="N874" s="304"/>
      <c r="O874" s="305" t="str">
        <f t="shared" si="166"/>
        <v/>
      </c>
      <c r="P874" s="306" t="str">
        <f t="shared" si="156"/>
        <v/>
      </c>
      <c r="Q874" s="307">
        <f t="shared" si="157"/>
        <v>100</v>
      </c>
      <c r="R874" s="308" t="str">
        <f t="shared" si="158"/>
        <v/>
      </c>
      <c r="S874" s="309">
        <v>100</v>
      </c>
      <c r="T874" s="310" t="str">
        <f t="shared" si="159"/>
        <v/>
      </c>
      <c r="U874" s="311">
        <v>0</v>
      </c>
      <c r="V874" s="312" t="str">
        <f t="shared" si="160"/>
        <v/>
      </c>
      <c r="W874" s="313" t="s">
        <v>125</v>
      </c>
      <c r="X874" s="314" t="str">
        <f t="shared" si="161"/>
        <v/>
      </c>
      <c r="Y874" s="313" t="s">
        <v>56</v>
      </c>
      <c r="Z874" s="314" t="str">
        <f>IF(SUM($E874:$N874)&gt;0,$X874*(VLOOKUP($Y874,'Lookup Tables'!$K$4:$L$7,2,FALSE)),"")</f>
        <v/>
      </c>
      <c r="AA874" s="309">
        <v>100</v>
      </c>
      <c r="AB874" s="314" t="str">
        <f t="shared" si="162"/>
        <v/>
      </c>
      <c r="AC874" s="309" t="s">
        <v>62</v>
      </c>
      <c r="AD874" s="314" t="str">
        <f t="shared" si="163"/>
        <v/>
      </c>
      <c r="AE874" s="309" t="s">
        <v>56</v>
      </c>
      <c r="AF874" s="314" t="str">
        <f t="shared" si="164"/>
        <v/>
      </c>
      <c r="AG874" s="315" t="str">
        <f t="shared" si="167"/>
        <v/>
      </c>
      <c r="AH874" s="316" t="s">
        <v>68</v>
      </c>
      <c r="AI874" s="317" t="str">
        <f t="shared" si="165"/>
        <v/>
      </c>
    </row>
    <row r="875" spans="1:35" ht="17.25" customHeight="1" x14ac:dyDescent="0.3">
      <c r="A875" s="24"/>
      <c r="B875" s="302">
        <v>863</v>
      </c>
      <c r="C875" s="303"/>
      <c r="D875" s="303"/>
      <c r="E875" s="304"/>
      <c r="F875" s="304"/>
      <c r="G875" s="304"/>
      <c r="H875" s="304"/>
      <c r="I875" s="304"/>
      <c r="J875" s="304"/>
      <c r="K875" s="304"/>
      <c r="L875" s="304"/>
      <c r="M875" s="304"/>
      <c r="N875" s="304"/>
      <c r="O875" s="305" t="str">
        <f t="shared" si="166"/>
        <v/>
      </c>
      <c r="P875" s="306" t="str">
        <f t="shared" si="156"/>
        <v/>
      </c>
      <c r="Q875" s="307">
        <f t="shared" si="157"/>
        <v>100</v>
      </c>
      <c r="R875" s="308" t="str">
        <f t="shared" si="158"/>
        <v/>
      </c>
      <c r="S875" s="309">
        <v>100</v>
      </c>
      <c r="T875" s="310" t="str">
        <f t="shared" si="159"/>
        <v/>
      </c>
      <c r="U875" s="311">
        <v>0</v>
      </c>
      <c r="V875" s="312" t="str">
        <f t="shared" si="160"/>
        <v/>
      </c>
      <c r="W875" s="313" t="s">
        <v>125</v>
      </c>
      <c r="X875" s="314" t="str">
        <f t="shared" si="161"/>
        <v/>
      </c>
      <c r="Y875" s="313" t="s">
        <v>56</v>
      </c>
      <c r="Z875" s="314" t="str">
        <f>IF(SUM($E875:$N875)&gt;0,$X875*(VLOOKUP($Y875,'Lookup Tables'!$K$4:$L$7,2,FALSE)),"")</f>
        <v/>
      </c>
      <c r="AA875" s="309">
        <v>100</v>
      </c>
      <c r="AB875" s="314" t="str">
        <f t="shared" si="162"/>
        <v/>
      </c>
      <c r="AC875" s="309" t="s">
        <v>62</v>
      </c>
      <c r="AD875" s="314" t="str">
        <f t="shared" si="163"/>
        <v/>
      </c>
      <c r="AE875" s="309" t="s">
        <v>56</v>
      </c>
      <c r="AF875" s="314" t="str">
        <f t="shared" si="164"/>
        <v/>
      </c>
      <c r="AG875" s="315" t="str">
        <f t="shared" si="167"/>
        <v/>
      </c>
      <c r="AH875" s="316" t="s">
        <v>68</v>
      </c>
      <c r="AI875" s="317" t="str">
        <f t="shared" si="165"/>
        <v/>
      </c>
    </row>
    <row r="876" spans="1:35" ht="17.25" customHeight="1" x14ac:dyDescent="0.3">
      <c r="A876" s="24"/>
      <c r="B876" s="302">
        <v>864</v>
      </c>
      <c r="C876" s="303"/>
      <c r="D876" s="303"/>
      <c r="E876" s="304"/>
      <c r="F876" s="304"/>
      <c r="G876" s="304"/>
      <c r="H876" s="304"/>
      <c r="I876" s="304"/>
      <c r="J876" s="304"/>
      <c r="K876" s="304"/>
      <c r="L876" s="304"/>
      <c r="M876" s="304"/>
      <c r="N876" s="304"/>
      <c r="O876" s="305" t="str">
        <f t="shared" si="166"/>
        <v/>
      </c>
      <c r="P876" s="306" t="str">
        <f t="shared" si="156"/>
        <v/>
      </c>
      <c r="Q876" s="307">
        <f t="shared" si="157"/>
        <v>100</v>
      </c>
      <c r="R876" s="308" t="str">
        <f t="shared" si="158"/>
        <v/>
      </c>
      <c r="S876" s="309">
        <v>100</v>
      </c>
      <c r="T876" s="310" t="str">
        <f t="shared" si="159"/>
        <v/>
      </c>
      <c r="U876" s="311">
        <v>0</v>
      </c>
      <c r="V876" s="312" t="str">
        <f t="shared" si="160"/>
        <v/>
      </c>
      <c r="W876" s="313" t="s">
        <v>125</v>
      </c>
      <c r="X876" s="314" t="str">
        <f t="shared" si="161"/>
        <v/>
      </c>
      <c r="Y876" s="313" t="s">
        <v>56</v>
      </c>
      <c r="Z876" s="314" t="str">
        <f>IF(SUM($E876:$N876)&gt;0,$X876*(VLOOKUP($Y876,'Lookup Tables'!$K$4:$L$7,2,FALSE)),"")</f>
        <v/>
      </c>
      <c r="AA876" s="309">
        <v>100</v>
      </c>
      <c r="AB876" s="314" t="str">
        <f t="shared" si="162"/>
        <v/>
      </c>
      <c r="AC876" s="309" t="s">
        <v>62</v>
      </c>
      <c r="AD876" s="314" t="str">
        <f t="shared" si="163"/>
        <v/>
      </c>
      <c r="AE876" s="309" t="s">
        <v>56</v>
      </c>
      <c r="AF876" s="314" t="str">
        <f t="shared" si="164"/>
        <v/>
      </c>
      <c r="AG876" s="315" t="str">
        <f t="shared" si="167"/>
        <v/>
      </c>
      <c r="AH876" s="316" t="s">
        <v>68</v>
      </c>
      <c r="AI876" s="317" t="str">
        <f t="shared" si="165"/>
        <v/>
      </c>
    </row>
    <row r="877" spans="1:35" ht="17.25" customHeight="1" x14ac:dyDescent="0.3">
      <c r="A877" s="24"/>
      <c r="B877" s="302">
        <v>865</v>
      </c>
      <c r="C877" s="303"/>
      <c r="D877" s="303"/>
      <c r="E877" s="304"/>
      <c r="F877" s="304"/>
      <c r="G877" s="304"/>
      <c r="H877" s="304"/>
      <c r="I877" s="304"/>
      <c r="J877" s="304"/>
      <c r="K877" s="304"/>
      <c r="L877" s="304"/>
      <c r="M877" s="304"/>
      <c r="N877" s="304"/>
      <c r="O877" s="305" t="str">
        <f t="shared" si="166"/>
        <v/>
      </c>
      <c r="P877" s="306" t="str">
        <f t="shared" si="156"/>
        <v/>
      </c>
      <c r="Q877" s="307">
        <f t="shared" si="157"/>
        <v>100</v>
      </c>
      <c r="R877" s="308" t="str">
        <f t="shared" si="158"/>
        <v/>
      </c>
      <c r="S877" s="309">
        <v>100</v>
      </c>
      <c r="T877" s="310" t="str">
        <f t="shared" si="159"/>
        <v/>
      </c>
      <c r="U877" s="311">
        <v>0</v>
      </c>
      <c r="V877" s="312" t="str">
        <f t="shared" si="160"/>
        <v/>
      </c>
      <c r="W877" s="313" t="s">
        <v>125</v>
      </c>
      <c r="X877" s="314" t="str">
        <f t="shared" si="161"/>
        <v/>
      </c>
      <c r="Y877" s="313" t="s">
        <v>56</v>
      </c>
      <c r="Z877" s="314" t="str">
        <f>IF(SUM($E877:$N877)&gt;0,$X877*(VLOOKUP($Y877,'Lookup Tables'!$K$4:$L$7,2,FALSE)),"")</f>
        <v/>
      </c>
      <c r="AA877" s="309">
        <v>100</v>
      </c>
      <c r="AB877" s="314" t="str">
        <f t="shared" si="162"/>
        <v/>
      </c>
      <c r="AC877" s="309" t="s">
        <v>62</v>
      </c>
      <c r="AD877" s="314" t="str">
        <f t="shared" si="163"/>
        <v/>
      </c>
      <c r="AE877" s="309" t="s">
        <v>56</v>
      </c>
      <c r="AF877" s="314" t="str">
        <f t="shared" si="164"/>
        <v/>
      </c>
      <c r="AG877" s="315" t="str">
        <f t="shared" si="167"/>
        <v/>
      </c>
      <c r="AH877" s="316" t="s">
        <v>68</v>
      </c>
      <c r="AI877" s="317" t="str">
        <f t="shared" si="165"/>
        <v/>
      </c>
    </row>
    <row r="878" spans="1:35" ht="17.25" customHeight="1" x14ac:dyDescent="0.3">
      <c r="A878" s="24"/>
      <c r="B878" s="302">
        <v>866</v>
      </c>
      <c r="C878" s="303"/>
      <c r="D878" s="303"/>
      <c r="E878" s="304"/>
      <c r="F878" s="304"/>
      <c r="G878" s="304"/>
      <c r="H878" s="304"/>
      <c r="I878" s="304"/>
      <c r="J878" s="304"/>
      <c r="K878" s="304"/>
      <c r="L878" s="304"/>
      <c r="M878" s="304"/>
      <c r="N878" s="304"/>
      <c r="O878" s="305" t="str">
        <f t="shared" si="166"/>
        <v/>
      </c>
      <c r="P878" s="306" t="str">
        <f t="shared" si="156"/>
        <v/>
      </c>
      <c r="Q878" s="307">
        <f t="shared" si="157"/>
        <v>100</v>
      </c>
      <c r="R878" s="308" t="str">
        <f t="shared" si="158"/>
        <v/>
      </c>
      <c r="S878" s="309">
        <v>100</v>
      </c>
      <c r="T878" s="310" t="str">
        <f t="shared" si="159"/>
        <v/>
      </c>
      <c r="U878" s="311">
        <v>0</v>
      </c>
      <c r="V878" s="312" t="str">
        <f t="shared" si="160"/>
        <v/>
      </c>
      <c r="W878" s="313" t="s">
        <v>125</v>
      </c>
      <c r="X878" s="314" t="str">
        <f t="shared" si="161"/>
        <v/>
      </c>
      <c r="Y878" s="313" t="s">
        <v>56</v>
      </c>
      <c r="Z878" s="314" t="str">
        <f>IF(SUM($E878:$N878)&gt;0,$X878*(VLOOKUP($Y878,'Lookup Tables'!$K$4:$L$7,2,FALSE)),"")</f>
        <v/>
      </c>
      <c r="AA878" s="309">
        <v>100</v>
      </c>
      <c r="AB878" s="314" t="str">
        <f t="shared" si="162"/>
        <v/>
      </c>
      <c r="AC878" s="309" t="s">
        <v>62</v>
      </c>
      <c r="AD878" s="314" t="str">
        <f t="shared" si="163"/>
        <v/>
      </c>
      <c r="AE878" s="309" t="s">
        <v>56</v>
      </c>
      <c r="AF878" s="314" t="str">
        <f t="shared" si="164"/>
        <v/>
      </c>
      <c r="AG878" s="315" t="str">
        <f t="shared" si="167"/>
        <v/>
      </c>
      <c r="AH878" s="316" t="s">
        <v>68</v>
      </c>
      <c r="AI878" s="317" t="str">
        <f t="shared" si="165"/>
        <v/>
      </c>
    </row>
    <row r="879" spans="1:35" ht="17.25" customHeight="1" x14ac:dyDescent="0.3">
      <c r="A879" s="24"/>
      <c r="B879" s="302">
        <v>867</v>
      </c>
      <c r="C879" s="303"/>
      <c r="D879" s="303"/>
      <c r="E879" s="304"/>
      <c r="F879" s="304"/>
      <c r="G879" s="304"/>
      <c r="H879" s="304"/>
      <c r="I879" s="304"/>
      <c r="J879" s="304"/>
      <c r="K879" s="304"/>
      <c r="L879" s="304"/>
      <c r="M879" s="304"/>
      <c r="N879" s="304"/>
      <c r="O879" s="305" t="str">
        <f t="shared" si="166"/>
        <v/>
      </c>
      <c r="P879" s="306" t="str">
        <f t="shared" si="156"/>
        <v/>
      </c>
      <c r="Q879" s="307">
        <f t="shared" si="157"/>
        <v>100</v>
      </c>
      <c r="R879" s="308" t="str">
        <f t="shared" si="158"/>
        <v/>
      </c>
      <c r="S879" s="309">
        <v>100</v>
      </c>
      <c r="T879" s="310" t="str">
        <f t="shared" si="159"/>
        <v/>
      </c>
      <c r="U879" s="311">
        <v>0</v>
      </c>
      <c r="V879" s="312" t="str">
        <f t="shared" si="160"/>
        <v/>
      </c>
      <c r="W879" s="313" t="s">
        <v>125</v>
      </c>
      <c r="X879" s="314" t="str">
        <f t="shared" si="161"/>
        <v/>
      </c>
      <c r="Y879" s="313" t="s">
        <v>56</v>
      </c>
      <c r="Z879" s="314" t="str">
        <f>IF(SUM($E879:$N879)&gt;0,$X879*(VLOOKUP($Y879,'Lookup Tables'!$K$4:$L$7,2,FALSE)),"")</f>
        <v/>
      </c>
      <c r="AA879" s="309">
        <v>100</v>
      </c>
      <c r="AB879" s="314" t="str">
        <f t="shared" si="162"/>
        <v/>
      </c>
      <c r="AC879" s="309" t="s">
        <v>62</v>
      </c>
      <c r="AD879" s="314" t="str">
        <f t="shared" si="163"/>
        <v/>
      </c>
      <c r="AE879" s="309" t="s">
        <v>56</v>
      </c>
      <c r="AF879" s="314" t="str">
        <f t="shared" si="164"/>
        <v/>
      </c>
      <c r="AG879" s="315" t="str">
        <f t="shared" si="167"/>
        <v/>
      </c>
      <c r="AH879" s="316" t="s">
        <v>68</v>
      </c>
      <c r="AI879" s="317" t="str">
        <f t="shared" si="165"/>
        <v/>
      </c>
    </row>
    <row r="880" spans="1:35" ht="17.25" customHeight="1" x14ac:dyDescent="0.3">
      <c r="A880" s="24"/>
      <c r="B880" s="302">
        <v>868</v>
      </c>
      <c r="C880" s="303"/>
      <c r="D880" s="303"/>
      <c r="E880" s="304"/>
      <c r="F880" s="304"/>
      <c r="G880" s="304"/>
      <c r="H880" s="304"/>
      <c r="I880" s="304"/>
      <c r="J880" s="304"/>
      <c r="K880" s="304"/>
      <c r="L880" s="304"/>
      <c r="M880" s="304"/>
      <c r="N880" s="304"/>
      <c r="O880" s="305" t="str">
        <f t="shared" si="166"/>
        <v/>
      </c>
      <c r="P880" s="306" t="str">
        <f t="shared" si="156"/>
        <v/>
      </c>
      <c r="Q880" s="307">
        <f t="shared" si="157"/>
        <v>100</v>
      </c>
      <c r="R880" s="308" t="str">
        <f t="shared" si="158"/>
        <v/>
      </c>
      <c r="S880" s="309">
        <v>100</v>
      </c>
      <c r="T880" s="310" t="str">
        <f t="shared" si="159"/>
        <v/>
      </c>
      <c r="U880" s="311">
        <v>0</v>
      </c>
      <c r="V880" s="312" t="str">
        <f t="shared" si="160"/>
        <v/>
      </c>
      <c r="W880" s="313" t="s">
        <v>125</v>
      </c>
      <c r="X880" s="314" t="str">
        <f t="shared" si="161"/>
        <v/>
      </c>
      <c r="Y880" s="313" t="s">
        <v>56</v>
      </c>
      <c r="Z880" s="314" t="str">
        <f>IF(SUM($E880:$N880)&gt;0,$X880*(VLOOKUP($Y880,'Lookup Tables'!$K$4:$L$7,2,FALSE)),"")</f>
        <v/>
      </c>
      <c r="AA880" s="309">
        <v>100</v>
      </c>
      <c r="AB880" s="314" t="str">
        <f t="shared" si="162"/>
        <v/>
      </c>
      <c r="AC880" s="309" t="s">
        <v>62</v>
      </c>
      <c r="AD880" s="314" t="str">
        <f t="shared" si="163"/>
        <v/>
      </c>
      <c r="AE880" s="309" t="s">
        <v>56</v>
      </c>
      <c r="AF880" s="314" t="str">
        <f t="shared" si="164"/>
        <v/>
      </c>
      <c r="AG880" s="315" t="str">
        <f t="shared" si="167"/>
        <v/>
      </c>
      <c r="AH880" s="316" t="s">
        <v>68</v>
      </c>
      <c r="AI880" s="317" t="str">
        <f t="shared" si="165"/>
        <v/>
      </c>
    </row>
    <row r="881" spans="1:35" ht="17.25" customHeight="1" x14ac:dyDescent="0.3">
      <c r="A881" s="24"/>
      <c r="B881" s="302">
        <v>869</v>
      </c>
      <c r="C881" s="303"/>
      <c r="D881" s="303"/>
      <c r="E881" s="304"/>
      <c r="F881" s="304"/>
      <c r="G881" s="304"/>
      <c r="H881" s="304"/>
      <c r="I881" s="304"/>
      <c r="J881" s="304"/>
      <c r="K881" s="304"/>
      <c r="L881" s="304"/>
      <c r="M881" s="304"/>
      <c r="N881" s="304"/>
      <c r="O881" s="305" t="str">
        <f t="shared" si="166"/>
        <v/>
      </c>
      <c r="P881" s="306" t="str">
        <f t="shared" si="156"/>
        <v/>
      </c>
      <c r="Q881" s="307">
        <f t="shared" si="157"/>
        <v>100</v>
      </c>
      <c r="R881" s="308" t="str">
        <f t="shared" si="158"/>
        <v/>
      </c>
      <c r="S881" s="309">
        <v>100</v>
      </c>
      <c r="T881" s="310" t="str">
        <f t="shared" si="159"/>
        <v/>
      </c>
      <c r="U881" s="311">
        <v>0</v>
      </c>
      <c r="V881" s="312" t="str">
        <f t="shared" si="160"/>
        <v/>
      </c>
      <c r="W881" s="313" t="s">
        <v>125</v>
      </c>
      <c r="X881" s="314" t="str">
        <f t="shared" si="161"/>
        <v/>
      </c>
      <c r="Y881" s="313" t="s">
        <v>56</v>
      </c>
      <c r="Z881" s="314" t="str">
        <f>IF(SUM($E881:$N881)&gt;0,$X881*(VLOOKUP($Y881,'Lookup Tables'!$K$4:$L$7,2,FALSE)),"")</f>
        <v/>
      </c>
      <c r="AA881" s="309">
        <v>100</v>
      </c>
      <c r="AB881" s="314" t="str">
        <f t="shared" si="162"/>
        <v/>
      </c>
      <c r="AC881" s="309" t="s">
        <v>62</v>
      </c>
      <c r="AD881" s="314" t="str">
        <f t="shared" si="163"/>
        <v/>
      </c>
      <c r="AE881" s="309" t="s">
        <v>56</v>
      </c>
      <c r="AF881" s="314" t="str">
        <f t="shared" si="164"/>
        <v/>
      </c>
      <c r="AG881" s="315" t="str">
        <f t="shared" si="167"/>
        <v/>
      </c>
      <c r="AH881" s="316" t="s">
        <v>68</v>
      </c>
      <c r="AI881" s="317" t="str">
        <f t="shared" si="165"/>
        <v/>
      </c>
    </row>
    <row r="882" spans="1:35" ht="17.25" customHeight="1" x14ac:dyDescent="0.3">
      <c r="A882" s="24"/>
      <c r="B882" s="302">
        <v>870</v>
      </c>
      <c r="C882" s="303"/>
      <c r="D882" s="303"/>
      <c r="E882" s="304"/>
      <c r="F882" s="304"/>
      <c r="G882" s="304"/>
      <c r="H882" s="304"/>
      <c r="I882" s="304"/>
      <c r="J882" s="304"/>
      <c r="K882" s="304"/>
      <c r="L882" s="304"/>
      <c r="M882" s="304"/>
      <c r="N882" s="304"/>
      <c r="O882" s="305" t="str">
        <f t="shared" si="166"/>
        <v/>
      </c>
      <c r="P882" s="306" t="str">
        <f t="shared" si="156"/>
        <v/>
      </c>
      <c r="Q882" s="307">
        <f t="shared" si="157"/>
        <v>100</v>
      </c>
      <c r="R882" s="308" t="str">
        <f t="shared" si="158"/>
        <v/>
      </c>
      <c r="S882" s="309">
        <v>100</v>
      </c>
      <c r="T882" s="310" t="str">
        <f t="shared" si="159"/>
        <v/>
      </c>
      <c r="U882" s="311">
        <v>0</v>
      </c>
      <c r="V882" s="312" t="str">
        <f t="shared" si="160"/>
        <v/>
      </c>
      <c r="W882" s="313" t="s">
        <v>125</v>
      </c>
      <c r="X882" s="314" t="str">
        <f t="shared" si="161"/>
        <v/>
      </c>
      <c r="Y882" s="313" t="s">
        <v>56</v>
      </c>
      <c r="Z882" s="314" t="str">
        <f>IF(SUM($E882:$N882)&gt;0,$X882*(VLOOKUP($Y882,'Lookup Tables'!$K$4:$L$7,2,FALSE)),"")</f>
        <v/>
      </c>
      <c r="AA882" s="309">
        <v>100</v>
      </c>
      <c r="AB882" s="314" t="str">
        <f t="shared" si="162"/>
        <v/>
      </c>
      <c r="AC882" s="309" t="s">
        <v>62</v>
      </c>
      <c r="AD882" s="314" t="str">
        <f t="shared" si="163"/>
        <v/>
      </c>
      <c r="AE882" s="309" t="s">
        <v>56</v>
      </c>
      <c r="AF882" s="314" t="str">
        <f t="shared" si="164"/>
        <v/>
      </c>
      <c r="AG882" s="315" t="str">
        <f t="shared" si="167"/>
        <v/>
      </c>
      <c r="AH882" s="316" t="s">
        <v>68</v>
      </c>
      <c r="AI882" s="317" t="str">
        <f t="shared" si="165"/>
        <v/>
      </c>
    </row>
    <row r="883" spans="1:35" ht="17.25" customHeight="1" x14ac:dyDescent="0.3">
      <c r="A883" s="24"/>
      <c r="B883" s="302">
        <v>871</v>
      </c>
      <c r="C883" s="303"/>
      <c r="D883" s="303"/>
      <c r="E883" s="304"/>
      <c r="F883" s="304"/>
      <c r="G883" s="304"/>
      <c r="H883" s="304"/>
      <c r="I883" s="304"/>
      <c r="J883" s="304"/>
      <c r="K883" s="304"/>
      <c r="L883" s="304"/>
      <c r="M883" s="304"/>
      <c r="N883" s="304"/>
      <c r="O883" s="305" t="str">
        <f t="shared" si="166"/>
        <v/>
      </c>
      <c r="P883" s="306" t="str">
        <f t="shared" si="156"/>
        <v/>
      </c>
      <c r="Q883" s="307">
        <f t="shared" si="157"/>
        <v>100</v>
      </c>
      <c r="R883" s="308" t="str">
        <f t="shared" si="158"/>
        <v/>
      </c>
      <c r="S883" s="309">
        <v>100</v>
      </c>
      <c r="T883" s="310" t="str">
        <f t="shared" si="159"/>
        <v/>
      </c>
      <c r="U883" s="311">
        <v>0</v>
      </c>
      <c r="V883" s="312" t="str">
        <f t="shared" si="160"/>
        <v/>
      </c>
      <c r="W883" s="313" t="s">
        <v>125</v>
      </c>
      <c r="X883" s="314" t="str">
        <f t="shared" si="161"/>
        <v/>
      </c>
      <c r="Y883" s="313" t="s">
        <v>56</v>
      </c>
      <c r="Z883" s="314" t="str">
        <f>IF(SUM($E883:$N883)&gt;0,$X883*(VLOOKUP($Y883,'Lookup Tables'!$K$4:$L$7,2,FALSE)),"")</f>
        <v/>
      </c>
      <c r="AA883" s="309">
        <v>100</v>
      </c>
      <c r="AB883" s="314" t="str">
        <f t="shared" si="162"/>
        <v/>
      </c>
      <c r="AC883" s="309" t="s">
        <v>62</v>
      </c>
      <c r="AD883" s="314" t="str">
        <f t="shared" si="163"/>
        <v/>
      </c>
      <c r="AE883" s="309" t="s">
        <v>56</v>
      </c>
      <c r="AF883" s="314" t="str">
        <f t="shared" si="164"/>
        <v/>
      </c>
      <c r="AG883" s="315" t="str">
        <f t="shared" si="167"/>
        <v/>
      </c>
      <c r="AH883" s="316" t="s">
        <v>68</v>
      </c>
      <c r="AI883" s="317" t="str">
        <f t="shared" si="165"/>
        <v/>
      </c>
    </row>
    <row r="884" spans="1:35" ht="17.25" customHeight="1" x14ac:dyDescent="0.3">
      <c r="A884" s="24"/>
      <c r="B884" s="302">
        <v>872</v>
      </c>
      <c r="C884" s="303"/>
      <c r="D884" s="303"/>
      <c r="E884" s="304"/>
      <c r="F884" s="304"/>
      <c r="G884" s="304"/>
      <c r="H884" s="304"/>
      <c r="I884" s="304"/>
      <c r="J884" s="304"/>
      <c r="K884" s="304"/>
      <c r="L884" s="304"/>
      <c r="M884" s="304"/>
      <c r="N884" s="304"/>
      <c r="O884" s="305" t="str">
        <f t="shared" si="166"/>
        <v/>
      </c>
      <c r="P884" s="306" t="str">
        <f t="shared" si="156"/>
        <v/>
      </c>
      <c r="Q884" s="307">
        <f t="shared" si="157"/>
        <v>100</v>
      </c>
      <c r="R884" s="308" t="str">
        <f t="shared" si="158"/>
        <v/>
      </c>
      <c r="S884" s="309">
        <v>100</v>
      </c>
      <c r="T884" s="310" t="str">
        <f t="shared" si="159"/>
        <v/>
      </c>
      <c r="U884" s="311">
        <v>0</v>
      </c>
      <c r="V884" s="312" t="str">
        <f t="shared" si="160"/>
        <v/>
      </c>
      <c r="W884" s="313" t="s">
        <v>125</v>
      </c>
      <c r="X884" s="314" t="str">
        <f t="shared" si="161"/>
        <v/>
      </c>
      <c r="Y884" s="313" t="s">
        <v>56</v>
      </c>
      <c r="Z884" s="314" t="str">
        <f>IF(SUM($E884:$N884)&gt;0,$X884*(VLOOKUP($Y884,'Lookup Tables'!$K$4:$L$7,2,FALSE)),"")</f>
        <v/>
      </c>
      <c r="AA884" s="309">
        <v>100</v>
      </c>
      <c r="AB884" s="314" t="str">
        <f t="shared" si="162"/>
        <v/>
      </c>
      <c r="AC884" s="309" t="s">
        <v>62</v>
      </c>
      <c r="AD884" s="314" t="str">
        <f t="shared" si="163"/>
        <v/>
      </c>
      <c r="AE884" s="309" t="s">
        <v>56</v>
      </c>
      <c r="AF884" s="314" t="str">
        <f t="shared" si="164"/>
        <v/>
      </c>
      <c r="AG884" s="315" t="str">
        <f t="shared" si="167"/>
        <v/>
      </c>
      <c r="AH884" s="316" t="s">
        <v>68</v>
      </c>
      <c r="AI884" s="317" t="str">
        <f t="shared" si="165"/>
        <v/>
      </c>
    </row>
    <row r="885" spans="1:35" ht="17.25" customHeight="1" x14ac:dyDescent="0.3">
      <c r="A885" s="24"/>
      <c r="B885" s="302">
        <v>873</v>
      </c>
      <c r="C885" s="303"/>
      <c r="D885" s="303"/>
      <c r="E885" s="304"/>
      <c r="F885" s="304"/>
      <c r="G885" s="304"/>
      <c r="H885" s="304"/>
      <c r="I885" s="304"/>
      <c r="J885" s="304"/>
      <c r="K885" s="304"/>
      <c r="L885" s="304"/>
      <c r="M885" s="304"/>
      <c r="N885" s="304"/>
      <c r="O885" s="305" t="str">
        <f t="shared" si="166"/>
        <v/>
      </c>
      <c r="P885" s="306" t="str">
        <f t="shared" si="156"/>
        <v/>
      </c>
      <c r="Q885" s="307">
        <f t="shared" si="157"/>
        <v>100</v>
      </c>
      <c r="R885" s="308" t="str">
        <f t="shared" si="158"/>
        <v/>
      </c>
      <c r="S885" s="309">
        <v>100</v>
      </c>
      <c r="T885" s="310" t="str">
        <f t="shared" si="159"/>
        <v/>
      </c>
      <c r="U885" s="311">
        <v>0</v>
      </c>
      <c r="V885" s="312" t="str">
        <f t="shared" si="160"/>
        <v/>
      </c>
      <c r="W885" s="313" t="s">
        <v>125</v>
      </c>
      <c r="X885" s="314" t="str">
        <f t="shared" si="161"/>
        <v/>
      </c>
      <c r="Y885" s="313" t="s">
        <v>56</v>
      </c>
      <c r="Z885" s="314" t="str">
        <f>IF(SUM($E885:$N885)&gt;0,$X885*(VLOOKUP($Y885,'Lookup Tables'!$K$4:$L$7,2,FALSE)),"")</f>
        <v/>
      </c>
      <c r="AA885" s="309">
        <v>100</v>
      </c>
      <c r="AB885" s="314" t="str">
        <f t="shared" si="162"/>
        <v/>
      </c>
      <c r="AC885" s="309" t="s">
        <v>62</v>
      </c>
      <c r="AD885" s="314" t="str">
        <f t="shared" si="163"/>
        <v/>
      </c>
      <c r="AE885" s="309" t="s">
        <v>56</v>
      </c>
      <c r="AF885" s="314" t="str">
        <f t="shared" si="164"/>
        <v/>
      </c>
      <c r="AG885" s="315" t="str">
        <f t="shared" si="167"/>
        <v/>
      </c>
      <c r="AH885" s="316" t="s">
        <v>68</v>
      </c>
      <c r="AI885" s="317" t="str">
        <f t="shared" si="165"/>
        <v/>
      </c>
    </row>
    <row r="886" spans="1:35" ht="17.25" customHeight="1" x14ac:dyDescent="0.3">
      <c r="A886" s="24"/>
      <c r="B886" s="302">
        <v>874</v>
      </c>
      <c r="C886" s="303"/>
      <c r="D886" s="303"/>
      <c r="E886" s="304"/>
      <c r="F886" s="304"/>
      <c r="G886" s="304"/>
      <c r="H886" s="304"/>
      <c r="I886" s="304"/>
      <c r="J886" s="304"/>
      <c r="K886" s="304"/>
      <c r="L886" s="304"/>
      <c r="M886" s="304"/>
      <c r="N886" s="304"/>
      <c r="O886" s="305" t="str">
        <f t="shared" si="166"/>
        <v/>
      </c>
      <c r="P886" s="306" t="str">
        <f t="shared" si="156"/>
        <v/>
      </c>
      <c r="Q886" s="307">
        <f t="shared" si="157"/>
        <v>100</v>
      </c>
      <c r="R886" s="308" t="str">
        <f t="shared" si="158"/>
        <v/>
      </c>
      <c r="S886" s="309">
        <v>100</v>
      </c>
      <c r="T886" s="310" t="str">
        <f t="shared" si="159"/>
        <v/>
      </c>
      <c r="U886" s="311">
        <v>0</v>
      </c>
      <c r="V886" s="312" t="str">
        <f t="shared" si="160"/>
        <v/>
      </c>
      <c r="W886" s="313" t="s">
        <v>125</v>
      </c>
      <c r="X886" s="314" t="str">
        <f t="shared" si="161"/>
        <v/>
      </c>
      <c r="Y886" s="313" t="s">
        <v>56</v>
      </c>
      <c r="Z886" s="314" t="str">
        <f>IF(SUM($E886:$N886)&gt;0,$X886*(VLOOKUP($Y886,'Lookup Tables'!$K$4:$L$7,2,FALSE)),"")</f>
        <v/>
      </c>
      <c r="AA886" s="309">
        <v>100</v>
      </c>
      <c r="AB886" s="314" t="str">
        <f t="shared" si="162"/>
        <v/>
      </c>
      <c r="AC886" s="309" t="s">
        <v>62</v>
      </c>
      <c r="AD886" s="314" t="str">
        <f t="shared" si="163"/>
        <v/>
      </c>
      <c r="AE886" s="309" t="s">
        <v>56</v>
      </c>
      <c r="AF886" s="314" t="str">
        <f t="shared" si="164"/>
        <v/>
      </c>
      <c r="AG886" s="315" t="str">
        <f t="shared" si="167"/>
        <v/>
      </c>
      <c r="AH886" s="316" t="s">
        <v>68</v>
      </c>
      <c r="AI886" s="317" t="str">
        <f t="shared" si="165"/>
        <v/>
      </c>
    </row>
    <row r="887" spans="1:35" ht="17.25" customHeight="1" x14ac:dyDescent="0.3">
      <c r="A887" s="24"/>
      <c r="B887" s="302">
        <v>875</v>
      </c>
      <c r="C887" s="303"/>
      <c r="D887" s="303"/>
      <c r="E887" s="304"/>
      <c r="F887" s="304"/>
      <c r="G887" s="304"/>
      <c r="H887" s="304"/>
      <c r="I887" s="304"/>
      <c r="J887" s="304"/>
      <c r="K887" s="304"/>
      <c r="L887" s="304"/>
      <c r="M887" s="304"/>
      <c r="N887" s="304"/>
      <c r="O887" s="305" t="str">
        <f t="shared" si="166"/>
        <v/>
      </c>
      <c r="P887" s="306" t="str">
        <f t="shared" si="156"/>
        <v/>
      </c>
      <c r="Q887" s="307">
        <f t="shared" si="157"/>
        <v>100</v>
      </c>
      <c r="R887" s="308" t="str">
        <f t="shared" si="158"/>
        <v/>
      </c>
      <c r="S887" s="309">
        <v>100</v>
      </c>
      <c r="T887" s="310" t="str">
        <f t="shared" si="159"/>
        <v/>
      </c>
      <c r="U887" s="311">
        <v>0</v>
      </c>
      <c r="V887" s="312" t="str">
        <f t="shared" si="160"/>
        <v/>
      </c>
      <c r="W887" s="313" t="s">
        <v>125</v>
      </c>
      <c r="X887" s="314" t="str">
        <f t="shared" si="161"/>
        <v/>
      </c>
      <c r="Y887" s="313" t="s">
        <v>56</v>
      </c>
      <c r="Z887" s="314" t="str">
        <f>IF(SUM($E887:$N887)&gt;0,$X887*(VLOOKUP($Y887,'Lookup Tables'!$K$4:$L$7,2,FALSE)),"")</f>
        <v/>
      </c>
      <c r="AA887" s="309">
        <v>100</v>
      </c>
      <c r="AB887" s="314" t="str">
        <f t="shared" si="162"/>
        <v/>
      </c>
      <c r="AC887" s="309" t="s">
        <v>62</v>
      </c>
      <c r="AD887" s="314" t="str">
        <f t="shared" si="163"/>
        <v/>
      </c>
      <c r="AE887" s="309" t="s">
        <v>56</v>
      </c>
      <c r="AF887" s="314" t="str">
        <f t="shared" si="164"/>
        <v/>
      </c>
      <c r="AG887" s="315" t="str">
        <f t="shared" si="167"/>
        <v/>
      </c>
      <c r="AH887" s="316" t="s">
        <v>68</v>
      </c>
      <c r="AI887" s="317" t="str">
        <f t="shared" si="165"/>
        <v/>
      </c>
    </row>
    <row r="888" spans="1:35" ht="17.25" customHeight="1" x14ac:dyDescent="0.3">
      <c r="A888" s="24"/>
      <c r="B888" s="302">
        <v>876</v>
      </c>
      <c r="C888" s="303"/>
      <c r="D888" s="303"/>
      <c r="E888" s="304"/>
      <c r="F888" s="304"/>
      <c r="G888" s="304"/>
      <c r="H888" s="304"/>
      <c r="I888" s="304"/>
      <c r="J888" s="304"/>
      <c r="K888" s="304"/>
      <c r="L888" s="304"/>
      <c r="M888" s="304"/>
      <c r="N888" s="304"/>
      <c r="O888" s="305" t="str">
        <f t="shared" si="166"/>
        <v/>
      </c>
      <c r="P888" s="306" t="str">
        <f t="shared" si="156"/>
        <v/>
      </c>
      <c r="Q888" s="307">
        <f t="shared" si="157"/>
        <v>100</v>
      </c>
      <c r="R888" s="308" t="str">
        <f t="shared" si="158"/>
        <v/>
      </c>
      <c r="S888" s="309">
        <v>100</v>
      </c>
      <c r="T888" s="310" t="str">
        <f t="shared" si="159"/>
        <v/>
      </c>
      <c r="U888" s="311">
        <v>0</v>
      </c>
      <c r="V888" s="312" t="str">
        <f t="shared" si="160"/>
        <v/>
      </c>
      <c r="W888" s="313" t="s">
        <v>125</v>
      </c>
      <c r="X888" s="314" t="str">
        <f t="shared" si="161"/>
        <v/>
      </c>
      <c r="Y888" s="313" t="s">
        <v>56</v>
      </c>
      <c r="Z888" s="314" t="str">
        <f>IF(SUM($E888:$N888)&gt;0,$X888*(VLOOKUP($Y888,'Lookup Tables'!$K$4:$L$7,2,FALSE)),"")</f>
        <v/>
      </c>
      <c r="AA888" s="309">
        <v>100</v>
      </c>
      <c r="AB888" s="314" t="str">
        <f t="shared" si="162"/>
        <v/>
      </c>
      <c r="AC888" s="309" t="s">
        <v>62</v>
      </c>
      <c r="AD888" s="314" t="str">
        <f t="shared" si="163"/>
        <v/>
      </c>
      <c r="AE888" s="309" t="s">
        <v>56</v>
      </c>
      <c r="AF888" s="314" t="str">
        <f t="shared" si="164"/>
        <v/>
      </c>
      <c r="AG888" s="315" t="str">
        <f t="shared" si="167"/>
        <v/>
      </c>
      <c r="AH888" s="316" t="s">
        <v>68</v>
      </c>
      <c r="AI888" s="317" t="str">
        <f t="shared" si="165"/>
        <v/>
      </c>
    </row>
    <row r="889" spans="1:35" ht="17.25" customHeight="1" x14ac:dyDescent="0.3">
      <c r="A889" s="24"/>
      <c r="B889" s="302">
        <v>877</v>
      </c>
      <c r="C889" s="303"/>
      <c r="D889" s="303"/>
      <c r="E889" s="304"/>
      <c r="F889" s="304"/>
      <c r="G889" s="304"/>
      <c r="H889" s="304"/>
      <c r="I889" s="304"/>
      <c r="J889" s="304"/>
      <c r="K889" s="304"/>
      <c r="L889" s="304"/>
      <c r="M889" s="304"/>
      <c r="N889" s="304"/>
      <c r="O889" s="305" t="str">
        <f t="shared" si="166"/>
        <v/>
      </c>
      <c r="P889" s="306" t="str">
        <f t="shared" si="156"/>
        <v/>
      </c>
      <c r="Q889" s="307">
        <f t="shared" si="157"/>
        <v>100</v>
      </c>
      <c r="R889" s="308" t="str">
        <f t="shared" si="158"/>
        <v/>
      </c>
      <c r="S889" s="309">
        <v>100</v>
      </c>
      <c r="T889" s="310" t="str">
        <f t="shared" si="159"/>
        <v/>
      </c>
      <c r="U889" s="311">
        <v>0</v>
      </c>
      <c r="V889" s="312" t="str">
        <f t="shared" si="160"/>
        <v/>
      </c>
      <c r="W889" s="313" t="s">
        <v>125</v>
      </c>
      <c r="X889" s="314" t="str">
        <f t="shared" si="161"/>
        <v/>
      </c>
      <c r="Y889" s="313" t="s">
        <v>56</v>
      </c>
      <c r="Z889" s="314" t="str">
        <f>IF(SUM($E889:$N889)&gt;0,$X889*(VLOOKUP($Y889,'Lookup Tables'!$K$4:$L$7,2,FALSE)),"")</f>
        <v/>
      </c>
      <c r="AA889" s="309">
        <v>100</v>
      </c>
      <c r="AB889" s="314" t="str">
        <f t="shared" si="162"/>
        <v/>
      </c>
      <c r="AC889" s="309" t="s">
        <v>62</v>
      </c>
      <c r="AD889" s="314" t="str">
        <f t="shared" si="163"/>
        <v/>
      </c>
      <c r="AE889" s="309" t="s">
        <v>56</v>
      </c>
      <c r="AF889" s="314" t="str">
        <f t="shared" si="164"/>
        <v/>
      </c>
      <c r="AG889" s="315" t="str">
        <f t="shared" si="167"/>
        <v/>
      </c>
      <c r="AH889" s="316" t="s">
        <v>68</v>
      </c>
      <c r="AI889" s="317" t="str">
        <f t="shared" si="165"/>
        <v/>
      </c>
    </row>
    <row r="890" spans="1:35" ht="17.25" customHeight="1" x14ac:dyDescent="0.3">
      <c r="A890" s="24"/>
      <c r="B890" s="302">
        <v>878</v>
      </c>
      <c r="C890" s="303"/>
      <c r="D890" s="303"/>
      <c r="E890" s="304"/>
      <c r="F890" s="304"/>
      <c r="G890" s="304"/>
      <c r="H890" s="304"/>
      <c r="I890" s="304"/>
      <c r="J890" s="304"/>
      <c r="K890" s="304"/>
      <c r="L890" s="304"/>
      <c r="M890" s="304"/>
      <c r="N890" s="304"/>
      <c r="O890" s="305" t="str">
        <f t="shared" si="166"/>
        <v/>
      </c>
      <c r="P890" s="306" t="str">
        <f t="shared" si="156"/>
        <v/>
      </c>
      <c r="Q890" s="307">
        <f t="shared" si="157"/>
        <v>100</v>
      </c>
      <c r="R890" s="308" t="str">
        <f t="shared" si="158"/>
        <v/>
      </c>
      <c r="S890" s="309">
        <v>100</v>
      </c>
      <c r="T890" s="310" t="str">
        <f t="shared" si="159"/>
        <v/>
      </c>
      <c r="U890" s="311">
        <v>0</v>
      </c>
      <c r="V890" s="312" t="str">
        <f t="shared" si="160"/>
        <v/>
      </c>
      <c r="W890" s="313" t="s">
        <v>125</v>
      </c>
      <c r="X890" s="314" t="str">
        <f t="shared" si="161"/>
        <v/>
      </c>
      <c r="Y890" s="313" t="s">
        <v>56</v>
      </c>
      <c r="Z890" s="314" t="str">
        <f>IF(SUM($E890:$N890)&gt;0,$X890*(VLOOKUP($Y890,'Lookup Tables'!$K$4:$L$7,2,FALSE)),"")</f>
        <v/>
      </c>
      <c r="AA890" s="309">
        <v>100</v>
      </c>
      <c r="AB890" s="314" t="str">
        <f t="shared" si="162"/>
        <v/>
      </c>
      <c r="AC890" s="309" t="s">
        <v>62</v>
      </c>
      <c r="AD890" s="314" t="str">
        <f t="shared" si="163"/>
        <v/>
      </c>
      <c r="AE890" s="309" t="s">
        <v>56</v>
      </c>
      <c r="AF890" s="314" t="str">
        <f t="shared" si="164"/>
        <v/>
      </c>
      <c r="AG890" s="315" t="str">
        <f t="shared" si="167"/>
        <v/>
      </c>
      <c r="AH890" s="316" t="s">
        <v>68</v>
      </c>
      <c r="AI890" s="317" t="str">
        <f t="shared" si="165"/>
        <v/>
      </c>
    </row>
    <row r="891" spans="1:35" ht="17.25" customHeight="1" x14ac:dyDescent="0.3">
      <c r="A891" s="24"/>
      <c r="B891" s="302">
        <v>879</v>
      </c>
      <c r="C891" s="303"/>
      <c r="D891" s="303"/>
      <c r="E891" s="304"/>
      <c r="F891" s="304"/>
      <c r="G891" s="304"/>
      <c r="H891" s="304"/>
      <c r="I891" s="304"/>
      <c r="J891" s="304"/>
      <c r="K891" s="304"/>
      <c r="L891" s="304"/>
      <c r="M891" s="304"/>
      <c r="N891" s="304"/>
      <c r="O891" s="305" t="str">
        <f t="shared" si="166"/>
        <v/>
      </c>
      <c r="P891" s="306" t="str">
        <f t="shared" si="156"/>
        <v/>
      </c>
      <c r="Q891" s="307">
        <f t="shared" si="157"/>
        <v>100</v>
      </c>
      <c r="R891" s="308" t="str">
        <f t="shared" si="158"/>
        <v/>
      </c>
      <c r="S891" s="309">
        <v>100</v>
      </c>
      <c r="T891" s="310" t="str">
        <f t="shared" si="159"/>
        <v/>
      </c>
      <c r="U891" s="311">
        <v>0</v>
      </c>
      <c r="V891" s="312" t="str">
        <f t="shared" si="160"/>
        <v/>
      </c>
      <c r="W891" s="313" t="s">
        <v>125</v>
      </c>
      <c r="X891" s="314" t="str">
        <f t="shared" si="161"/>
        <v/>
      </c>
      <c r="Y891" s="313" t="s">
        <v>56</v>
      </c>
      <c r="Z891" s="314" t="str">
        <f>IF(SUM($E891:$N891)&gt;0,$X891*(VLOOKUP($Y891,'Lookup Tables'!$K$4:$L$7,2,FALSE)),"")</f>
        <v/>
      </c>
      <c r="AA891" s="309">
        <v>100</v>
      </c>
      <c r="AB891" s="314" t="str">
        <f t="shared" si="162"/>
        <v/>
      </c>
      <c r="AC891" s="309" t="s">
        <v>62</v>
      </c>
      <c r="AD891" s="314" t="str">
        <f t="shared" si="163"/>
        <v/>
      </c>
      <c r="AE891" s="309" t="s">
        <v>56</v>
      </c>
      <c r="AF891" s="314" t="str">
        <f t="shared" si="164"/>
        <v/>
      </c>
      <c r="AG891" s="315" t="str">
        <f t="shared" si="167"/>
        <v/>
      </c>
      <c r="AH891" s="316" t="s">
        <v>68</v>
      </c>
      <c r="AI891" s="317" t="str">
        <f t="shared" si="165"/>
        <v/>
      </c>
    </row>
    <row r="892" spans="1:35" ht="17.25" customHeight="1" x14ac:dyDescent="0.3">
      <c r="A892" s="24"/>
      <c r="B892" s="302">
        <v>880</v>
      </c>
      <c r="C892" s="303"/>
      <c r="D892" s="303"/>
      <c r="E892" s="304"/>
      <c r="F892" s="304"/>
      <c r="G892" s="304"/>
      <c r="H892" s="304"/>
      <c r="I892" s="304"/>
      <c r="J892" s="304"/>
      <c r="K892" s="304"/>
      <c r="L892" s="304"/>
      <c r="M892" s="304"/>
      <c r="N892" s="304"/>
      <c r="O892" s="305" t="str">
        <f t="shared" si="166"/>
        <v/>
      </c>
      <c r="P892" s="306" t="str">
        <f t="shared" si="156"/>
        <v/>
      </c>
      <c r="Q892" s="307">
        <f t="shared" si="157"/>
        <v>100</v>
      </c>
      <c r="R892" s="308" t="str">
        <f t="shared" si="158"/>
        <v/>
      </c>
      <c r="S892" s="309">
        <v>100</v>
      </c>
      <c r="T892" s="310" t="str">
        <f t="shared" si="159"/>
        <v/>
      </c>
      <c r="U892" s="311">
        <v>0</v>
      </c>
      <c r="V892" s="312" t="str">
        <f t="shared" si="160"/>
        <v/>
      </c>
      <c r="W892" s="313" t="s">
        <v>125</v>
      </c>
      <c r="X892" s="314" t="str">
        <f t="shared" si="161"/>
        <v/>
      </c>
      <c r="Y892" s="313" t="s">
        <v>56</v>
      </c>
      <c r="Z892" s="314" t="str">
        <f>IF(SUM($E892:$N892)&gt;0,$X892*(VLOOKUP($Y892,'Lookup Tables'!$K$4:$L$7,2,FALSE)),"")</f>
        <v/>
      </c>
      <c r="AA892" s="309">
        <v>100</v>
      </c>
      <c r="AB892" s="314" t="str">
        <f t="shared" si="162"/>
        <v/>
      </c>
      <c r="AC892" s="309" t="s">
        <v>62</v>
      </c>
      <c r="AD892" s="314" t="str">
        <f t="shared" si="163"/>
        <v/>
      </c>
      <c r="AE892" s="309" t="s">
        <v>56</v>
      </c>
      <c r="AF892" s="314" t="str">
        <f t="shared" si="164"/>
        <v/>
      </c>
      <c r="AG892" s="315" t="str">
        <f t="shared" si="167"/>
        <v/>
      </c>
      <c r="AH892" s="316" t="s">
        <v>68</v>
      </c>
      <c r="AI892" s="317" t="str">
        <f t="shared" si="165"/>
        <v/>
      </c>
    </row>
    <row r="893" spans="1:35" ht="17.25" customHeight="1" x14ac:dyDescent="0.3">
      <c r="A893" s="24"/>
      <c r="B893" s="302">
        <v>881</v>
      </c>
      <c r="C893" s="303"/>
      <c r="D893" s="303"/>
      <c r="E893" s="304"/>
      <c r="F893" s="304"/>
      <c r="G893" s="304"/>
      <c r="H893" s="304"/>
      <c r="I893" s="304"/>
      <c r="J893" s="304"/>
      <c r="K893" s="304"/>
      <c r="L893" s="304"/>
      <c r="M893" s="304"/>
      <c r="N893" s="304"/>
      <c r="O893" s="305" t="str">
        <f t="shared" si="166"/>
        <v/>
      </c>
      <c r="P893" s="306" t="str">
        <f t="shared" si="156"/>
        <v/>
      </c>
      <c r="Q893" s="307">
        <f t="shared" si="157"/>
        <v>100</v>
      </c>
      <c r="R893" s="308" t="str">
        <f t="shared" si="158"/>
        <v/>
      </c>
      <c r="S893" s="309">
        <v>100</v>
      </c>
      <c r="T893" s="310" t="str">
        <f t="shared" si="159"/>
        <v/>
      </c>
      <c r="U893" s="311">
        <v>0</v>
      </c>
      <c r="V893" s="312" t="str">
        <f t="shared" si="160"/>
        <v/>
      </c>
      <c r="W893" s="313" t="s">
        <v>125</v>
      </c>
      <c r="X893" s="314" t="str">
        <f t="shared" si="161"/>
        <v/>
      </c>
      <c r="Y893" s="313" t="s">
        <v>56</v>
      </c>
      <c r="Z893" s="314" t="str">
        <f>IF(SUM($E893:$N893)&gt;0,$X893*(VLOOKUP($Y893,'Lookup Tables'!$K$4:$L$7,2,FALSE)),"")</f>
        <v/>
      </c>
      <c r="AA893" s="309">
        <v>100</v>
      </c>
      <c r="AB893" s="314" t="str">
        <f t="shared" si="162"/>
        <v/>
      </c>
      <c r="AC893" s="309" t="s">
        <v>62</v>
      </c>
      <c r="AD893" s="314" t="str">
        <f t="shared" si="163"/>
        <v/>
      </c>
      <c r="AE893" s="309" t="s">
        <v>56</v>
      </c>
      <c r="AF893" s="314" t="str">
        <f t="shared" si="164"/>
        <v/>
      </c>
      <c r="AG893" s="315" t="str">
        <f t="shared" si="167"/>
        <v/>
      </c>
      <c r="AH893" s="316" t="s">
        <v>68</v>
      </c>
      <c r="AI893" s="317" t="str">
        <f t="shared" si="165"/>
        <v/>
      </c>
    </row>
    <row r="894" spans="1:35" ht="17.25" customHeight="1" x14ac:dyDescent="0.3">
      <c r="A894" s="24"/>
      <c r="B894" s="302">
        <v>882</v>
      </c>
      <c r="C894" s="303"/>
      <c r="D894" s="303"/>
      <c r="E894" s="304"/>
      <c r="F894" s="304"/>
      <c r="G894" s="304"/>
      <c r="H894" s="304"/>
      <c r="I894" s="304"/>
      <c r="J894" s="304"/>
      <c r="K894" s="304"/>
      <c r="L894" s="304"/>
      <c r="M894" s="304"/>
      <c r="N894" s="304"/>
      <c r="O894" s="305" t="str">
        <f t="shared" si="166"/>
        <v/>
      </c>
      <c r="P894" s="306" t="str">
        <f t="shared" si="156"/>
        <v/>
      </c>
      <c r="Q894" s="307">
        <f t="shared" si="157"/>
        <v>100</v>
      </c>
      <c r="R894" s="308" t="str">
        <f t="shared" si="158"/>
        <v/>
      </c>
      <c r="S894" s="309">
        <v>100</v>
      </c>
      <c r="T894" s="310" t="str">
        <f t="shared" si="159"/>
        <v/>
      </c>
      <c r="U894" s="311">
        <v>0</v>
      </c>
      <c r="V894" s="312" t="str">
        <f t="shared" si="160"/>
        <v/>
      </c>
      <c r="W894" s="313" t="s">
        <v>125</v>
      </c>
      <c r="X894" s="314" t="str">
        <f t="shared" si="161"/>
        <v/>
      </c>
      <c r="Y894" s="313" t="s">
        <v>56</v>
      </c>
      <c r="Z894" s="314" t="str">
        <f>IF(SUM($E894:$N894)&gt;0,$X894*(VLOOKUP($Y894,'Lookup Tables'!$K$4:$L$7,2,FALSE)),"")</f>
        <v/>
      </c>
      <c r="AA894" s="309">
        <v>100</v>
      </c>
      <c r="AB894" s="314" t="str">
        <f t="shared" si="162"/>
        <v/>
      </c>
      <c r="AC894" s="309" t="s">
        <v>62</v>
      </c>
      <c r="AD894" s="314" t="str">
        <f t="shared" si="163"/>
        <v/>
      </c>
      <c r="AE894" s="309" t="s">
        <v>56</v>
      </c>
      <c r="AF894" s="314" t="str">
        <f t="shared" si="164"/>
        <v/>
      </c>
      <c r="AG894" s="315" t="str">
        <f t="shared" si="167"/>
        <v/>
      </c>
      <c r="AH894" s="316" t="s">
        <v>68</v>
      </c>
      <c r="AI894" s="317" t="str">
        <f t="shared" si="165"/>
        <v/>
      </c>
    </row>
    <row r="895" spans="1:35" ht="17.25" customHeight="1" x14ac:dyDescent="0.3">
      <c r="A895" s="24"/>
      <c r="B895" s="302">
        <v>883</v>
      </c>
      <c r="C895" s="303"/>
      <c r="D895" s="303"/>
      <c r="E895" s="304"/>
      <c r="F895" s="304"/>
      <c r="G895" s="304"/>
      <c r="H895" s="304"/>
      <c r="I895" s="304"/>
      <c r="J895" s="304"/>
      <c r="K895" s="304"/>
      <c r="L895" s="304"/>
      <c r="M895" s="304"/>
      <c r="N895" s="304"/>
      <c r="O895" s="305" t="str">
        <f t="shared" si="166"/>
        <v/>
      </c>
      <c r="P895" s="306" t="str">
        <f t="shared" si="156"/>
        <v/>
      </c>
      <c r="Q895" s="307">
        <f t="shared" si="157"/>
        <v>100</v>
      </c>
      <c r="R895" s="308" t="str">
        <f t="shared" si="158"/>
        <v/>
      </c>
      <c r="S895" s="309">
        <v>100</v>
      </c>
      <c r="T895" s="310" t="str">
        <f t="shared" si="159"/>
        <v/>
      </c>
      <c r="U895" s="311">
        <v>0</v>
      </c>
      <c r="V895" s="312" t="str">
        <f t="shared" si="160"/>
        <v/>
      </c>
      <c r="W895" s="313" t="s">
        <v>125</v>
      </c>
      <c r="X895" s="314" t="str">
        <f t="shared" si="161"/>
        <v/>
      </c>
      <c r="Y895" s="313" t="s">
        <v>56</v>
      </c>
      <c r="Z895" s="314" t="str">
        <f>IF(SUM($E895:$N895)&gt;0,$X895*(VLOOKUP($Y895,'Lookup Tables'!$K$4:$L$7,2,FALSE)),"")</f>
        <v/>
      </c>
      <c r="AA895" s="309">
        <v>100</v>
      </c>
      <c r="AB895" s="314" t="str">
        <f t="shared" si="162"/>
        <v/>
      </c>
      <c r="AC895" s="309" t="s">
        <v>62</v>
      </c>
      <c r="AD895" s="314" t="str">
        <f t="shared" si="163"/>
        <v/>
      </c>
      <c r="AE895" s="309" t="s">
        <v>56</v>
      </c>
      <c r="AF895" s="314" t="str">
        <f t="shared" si="164"/>
        <v/>
      </c>
      <c r="AG895" s="315" t="str">
        <f t="shared" si="167"/>
        <v/>
      </c>
      <c r="AH895" s="316" t="s">
        <v>68</v>
      </c>
      <c r="AI895" s="317" t="str">
        <f t="shared" si="165"/>
        <v/>
      </c>
    </row>
    <row r="896" spans="1:35" ht="17.25" customHeight="1" x14ac:dyDescent="0.3">
      <c r="A896" s="24"/>
      <c r="B896" s="302">
        <v>884</v>
      </c>
      <c r="C896" s="303"/>
      <c r="D896" s="303"/>
      <c r="E896" s="304"/>
      <c r="F896" s="304"/>
      <c r="G896" s="304"/>
      <c r="H896" s="304"/>
      <c r="I896" s="304"/>
      <c r="J896" s="304"/>
      <c r="K896" s="304"/>
      <c r="L896" s="304"/>
      <c r="M896" s="304"/>
      <c r="N896" s="304"/>
      <c r="O896" s="305" t="str">
        <f t="shared" si="166"/>
        <v/>
      </c>
      <c r="P896" s="306" t="str">
        <f t="shared" si="156"/>
        <v/>
      </c>
      <c r="Q896" s="307">
        <f t="shared" si="157"/>
        <v>100</v>
      </c>
      <c r="R896" s="308" t="str">
        <f t="shared" si="158"/>
        <v/>
      </c>
      <c r="S896" s="309">
        <v>100</v>
      </c>
      <c r="T896" s="310" t="str">
        <f t="shared" si="159"/>
        <v/>
      </c>
      <c r="U896" s="311">
        <v>0</v>
      </c>
      <c r="V896" s="312" t="str">
        <f t="shared" si="160"/>
        <v/>
      </c>
      <c r="W896" s="313" t="s">
        <v>125</v>
      </c>
      <c r="X896" s="314" t="str">
        <f t="shared" si="161"/>
        <v/>
      </c>
      <c r="Y896" s="313" t="s">
        <v>56</v>
      </c>
      <c r="Z896" s="314" t="str">
        <f>IF(SUM($E896:$N896)&gt;0,$X896*(VLOOKUP($Y896,'Lookup Tables'!$K$4:$L$7,2,FALSE)),"")</f>
        <v/>
      </c>
      <c r="AA896" s="309">
        <v>100</v>
      </c>
      <c r="AB896" s="314" t="str">
        <f t="shared" si="162"/>
        <v/>
      </c>
      <c r="AC896" s="309" t="s">
        <v>62</v>
      </c>
      <c r="AD896" s="314" t="str">
        <f t="shared" si="163"/>
        <v/>
      </c>
      <c r="AE896" s="309" t="s">
        <v>56</v>
      </c>
      <c r="AF896" s="314" t="str">
        <f t="shared" si="164"/>
        <v/>
      </c>
      <c r="AG896" s="315" t="str">
        <f t="shared" si="167"/>
        <v/>
      </c>
      <c r="AH896" s="316" t="s">
        <v>68</v>
      </c>
      <c r="AI896" s="317" t="str">
        <f t="shared" si="165"/>
        <v/>
      </c>
    </row>
    <row r="897" spans="1:35" ht="17.25" customHeight="1" x14ac:dyDescent="0.3">
      <c r="A897" s="24"/>
      <c r="B897" s="302">
        <v>885</v>
      </c>
      <c r="C897" s="303"/>
      <c r="D897" s="303"/>
      <c r="E897" s="304"/>
      <c r="F897" s="304"/>
      <c r="G897" s="304"/>
      <c r="H897" s="304"/>
      <c r="I897" s="304"/>
      <c r="J897" s="304"/>
      <c r="K897" s="304"/>
      <c r="L897" s="304"/>
      <c r="M897" s="304"/>
      <c r="N897" s="304"/>
      <c r="O897" s="305" t="str">
        <f t="shared" si="166"/>
        <v/>
      </c>
      <c r="P897" s="306" t="str">
        <f t="shared" si="156"/>
        <v/>
      </c>
      <c r="Q897" s="307">
        <f t="shared" si="157"/>
        <v>100</v>
      </c>
      <c r="R897" s="308" t="str">
        <f t="shared" si="158"/>
        <v/>
      </c>
      <c r="S897" s="309">
        <v>100</v>
      </c>
      <c r="T897" s="310" t="str">
        <f t="shared" si="159"/>
        <v/>
      </c>
      <c r="U897" s="311">
        <v>0</v>
      </c>
      <c r="V897" s="312" t="str">
        <f t="shared" si="160"/>
        <v/>
      </c>
      <c r="W897" s="313" t="s">
        <v>125</v>
      </c>
      <c r="X897" s="314" t="str">
        <f t="shared" si="161"/>
        <v/>
      </c>
      <c r="Y897" s="313" t="s">
        <v>56</v>
      </c>
      <c r="Z897" s="314" t="str">
        <f>IF(SUM($E897:$N897)&gt;0,$X897*(VLOOKUP($Y897,'Lookup Tables'!$K$4:$L$7,2,FALSE)),"")</f>
        <v/>
      </c>
      <c r="AA897" s="309">
        <v>100</v>
      </c>
      <c r="AB897" s="314" t="str">
        <f t="shared" si="162"/>
        <v/>
      </c>
      <c r="AC897" s="309" t="s">
        <v>62</v>
      </c>
      <c r="AD897" s="314" t="str">
        <f t="shared" si="163"/>
        <v/>
      </c>
      <c r="AE897" s="309" t="s">
        <v>56</v>
      </c>
      <c r="AF897" s="314" t="str">
        <f t="shared" si="164"/>
        <v/>
      </c>
      <c r="AG897" s="315" t="str">
        <f t="shared" si="167"/>
        <v/>
      </c>
      <c r="AH897" s="316" t="s">
        <v>68</v>
      </c>
      <c r="AI897" s="317" t="str">
        <f t="shared" si="165"/>
        <v/>
      </c>
    </row>
    <row r="898" spans="1:35" ht="17.25" customHeight="1" x14ac:dyDescent="0.3">
      <c r="A898" s="24"/>
      <c r="B898" s="302">
        <v>886</v>
      </c>
      <c r="C898" s="303"/>
      <c r="D898" s="303"/>
      <c r="E898" s="304"/>
      <c r="F898" s="304"/>
      <c r="G898" s="304"/>
      <c r="H898" s="304"/>
      <c r="I898" s="304"/>
      <c r="J898" s="304"/>
      <c r="K898" s="304"/>
      <c r="L898" s="304"/>
      <c r="M898" s="304"/>
      <c r="N898" s="304"/>
      <c r="O898" s="305" t="str">
        <f t="shared" si="166"/>
        <v/>
      </c>
      <c r="P898" s="306" t="str">
        <f t="shared" si="156"/>
        <v/>
      </c>
      <c r="Q898" s="307">
        <f t="shared" si="157"/>
        <v>100</v>
      </c>
      <c r="R898" s="308" t="str">
        <f t="shared" si="158"/>
        <v/>
      </c>
      <c r="S898" s="309">
        <v>100</v>
      </c>
      <c r="T898" s="310" t="str">
        <f t="shared" si="159"/>
        <v/>
      </c>
      <c r="U898" s="311">
        <v>0</v>
      </c>
      <c r="V898" s="312" t="str">
        <f t="shared" si="160"/>
        <v/>
      </c>
      <c r="W898" s="313" t="s">
        <v>125</v>
      </c>
      <c r="X898" s="314" t="str">
        <f t="shared" si="161"/>
        <v/>
      </c>
      <c r="Y898" s="313" t="s">
        <v>56</v>
      </c>
      <c r="Z898" s="314" t="str">
        <f>IF(SUM($E898:$N898)&gt;0,$X898*(VLOOKUP($Y898,'Lookup Tables'!$K$4:$L$7,2,FALSE)),"")</f>
        <v/>
      </c>
      <c r="AA898" s="309">
        <v>100</v>
      </c>
      <c r="AB898" s="314" t="str">
        <f t="shared" si="162"/>
        <v/>
      </c>
      <c r="AC898" s="309" t="s">
        <v>62</v>
      </c>
      <c r="AD898" s="314" t="str">
        <f t="shared" si="163"/>
        <v/>
      </c>
      <c r="AE898" s="309" t="s">
        <v>56</v>
      </c>
      <c r="AF898" s="314" t="str">
        <f t="shared" si="164"/>
        <v/>
      </c>
      <c r="AG898" s="315" t="str">
        <f t="shared" si="167"/>
        <v/>
      </c>
      <c r="AH898" s="316" t="s">
        <v>68</v>
      </c>
      <c r="AI898" s="317" t="str">
        <f t="shared" si="165"/>
        <v/>
      </c>
    </row>
    <row r="899" spans="1:35" ht="17.25" customHeight="1" x14ac:dyDescent="0.3">
      <c r="A899" s="24"/>
      <c r="B899" s="302">
        <v>887</v>
      </c>
      <c r="C899" s="303"/>
      <c r="D899" s="303"/>
      <c r="E899" s="304"/>
      <c r="F899" s="304"/>
      <c r="G899" s="304"/>
      <c r="H899" s="304"/>
      <c r="I899" s="304"/>
      <c r="J899" s="304"/>
      <c r="K899" s="304"/>
      <c r="L899" s="304"/>
      <c r="M899" s="304"/>
      <c r="N899" s="304"/>
      <c r="O899" s="305" t="str">
        <f t="shared" si="166"/>
        <v/>
      </c>
      <c r="P899" s="306" t="str">
        <f t="shared" si="156"/>
        <v/>
      </c>
      <c r="Q899" s="307">
        <f t="shared" si="157"/>
        <v>100</v>
      </c>
      <c r="R899" s="308" t="str">
        <f t="shared" si="158"/>
        <v/>
      </c>
      <c r="S899" s="309">
        <v>100</v>
      </c>
      <c r="T899" s="310" t="str">
        <f t="shared" si="159"/>
        <v/>
      </c>
      <c r="U899" s="311">
        <v>0</v>
      </c>
      <c r="V899" s="312" t="str">
        <f t="shared" si="160"/>
        <v/>
      </c>
      <c r="W899" s="313" t="s">
        <v>125</v>
      </c>
      <c r="X899" s="314" t="str">
        <f t="shared" si="161"/>
        <v/>
      </c>
      <c r="Y899" s="313" t="s">
        <v>56</v>
      </c>
      <c r="Z899" s="314" t="str">
        <f>IF(SUM($E899:$N899)&gt;0,$X899*(VLOOKUP($Y899,'Lookup Tables'!$K$4:$L$7,2,FALSE)),"")</f>
        <v/>
      </c>
      <c r="AA899" s="309">
        <v>100</v>
      </c>
      <c r="AB899" s="314" t="str">
        <f t="shared" si="162"/>
        <v/>
      </c>
      <c r="AC899" s="309" t="s">
        <v>62</v>
      </c>
      <c r="AD899" s="314" t="str">
        <f t="shared" si="163"/>
        <v/>
      </c>
      <c r="AE899" s="309" t="s">
        <v>56</v>
      </c>
      <c r="AF899" s="314" t="str">
        <f t="shared" si="164"/>
        <v/>
      </c>
      <c r="AG899" s="315" t="str">
        <f t="shared" si="167"/>
        <v/>
      </c>
      <c r="AH899" s="316" t="s">
        <v>68</v>
      </c>
      <c r="AI899" s="317" t="str">
        <f t="shared" si="165"/>
        <v/>
      </c>
    </row>
    <row r="900" spans="1:35" ht="17.25" customHeight="1" x14ac:dyDescent="0.3">
      <c r="A900" s="24"/>
      <c r="B900" s="302">
        <v>888</v>
      </c>
      <c r="C900" s="303"/>
      <c r="D900" s="303"/>
      <c r="E900" s="304"/>
      <c r="F900" s="304"/>
      <c r="G900" s="304"/>
      <c r="H900" s="304"/>
      <c r="I900" s="304"/>
      <c r="J900" s="304"/>
      <c r="K900" s="304"/>
      <c r="L900" s="304"/>
      <c r="M900" s="304"/>
      <c r="N900" s="304"/>
      <c r="O900" s="305" t="str">
        <f t="shared" si="166"/>
        <v/>
      </c>
      <c r="P900" s="306" t="str">
        <f t="shared" si="156"/>
        <v/>
      </c>
      <c r="Q900" s="307">
        <f t="shared" si="157"/>
        <v>100</v>
      </c>
      <c r="R900" s="308" t="str">
        <f t="shared" si="158"/>
        <v/>
      </c>
      <c r="S900" s="309">
        <v>100</v>
      </c>
      <c r="T900" s="310" t="str">
        <f t="shared" si="159"/>
        <v/>
      </c>
      <c r="U900" s="311">
        <v>0</v>
      </c>
      <c r="V900" s="312" t="str">
        <f t="shared" si="160"/>
        <v/>
      </c>
      <c r="W900" s="313" t="s">
        <v>125</v>
      </c>
      <c r="X900" s="314" t="str">
        <f t="shared" si="161"/>
        <v/>
      </c>
      <c r="Y900" s="313" t="s">
        <v>56</v>
      </c>
      <c r="Z900" s="314" t="str">
        <f>IF(SUM($E900:$N900)&gt;0,$X900*(VLOOKUP($Y900,'Lookup Tables'!$K$4:$L$7,2,FALSE)),"")</f>
        <v/>
      </c>
      <c r="AA900" s="309">
        <v>100</v>
      </c>
      <c r="AB900" s="314" t="str">
        <f t="shared" si="162"/>
        <v/>
      </c>
      <c r="AC900" s="309" t="s">
        <v>62</v>
      </c>
      <c r="AD900" s="314" t="str">
        <f t="shared" si="163"/>
        <v/>
      </c>
      <c r="AE900" s="309" t="s">
        <v>56</v>
      </c>
      <c r="AF900" s="314" t="str">
        <f t="shared" si="164"/>
        <v/>
      </c>
      <c r="AG900" s="315" t="str">
        <f t="shared" si="167"/>
        <v/>
      </c>
      <c r="AH900" s="316" t="s">
        <v>68</v>
      </c>
      <c r="AI900" s="317" t="str">
        <f t="shared" si="165"/>
        <v/>
      </c>
    </row>
    <row r="901" spans="1:35" ht="17.25" customHeight="1" x14ac:dyDescent="0.3">
      <c r="A901" s="24"/>
      <c r="B901" s="302">
        <v>889</v>
      </c>
      <c r="C901" s="303"/>
      <c r="D901" s="303"/>
      <c r="E901" s="304"/>
      <c r="F901" s="304"/>
      <c r="G901" s="304"/>
      <c r="H901" s="304"/>
      <c r="I901" s="304"/>
      <c r="J901" s="304"/>
      <c r="K901" s="304"/>
      <c r="L901" s="304"/>
      <c r="M901" s="304"/>
      <c r="N901" s="304"/>
      <c r="O901" s="305" t="str">
        <f t="shared" si="166"/>
        <v/>
      </c>
      <c r="P901" s="306" t="str">
        <f t="shared" si="156"/>
        <v/>
      </c>
      <c r="Q901" s="307">
        <f t="shared" si="157"/>
        <v>100</v>
      </c>
      <c r="R901" s="308" t="str">
        <f t="shared" si="158"/>
        <v/>
      </c>
      <c r="S901" s="309">
        <v>100</v>
      </c>
      <c r="T901" s="310" t="str">
        <f t="shared" si="159"/>
        <v/>
      </c>
      <c r="U901" s="311">
        <v>0</v>
      </c>
      <c r="V901" s="312" t="str">
        <f t="shared" si="160"/>
        <v/>
      </c>
      <c r="W901" s="313" t="s">
        <v>125</v>
      </c>
      <c r="X901" s="314" t="str">
        <f t="shared" si="161"/>
        <v/>
      </c>
      <c r="Y901" s="313" t="s">
        <v>56</v>
      </c>
      <c r="Z901" s="314" t="str">
        <f>IF(SUM($E901:$N901)&gt;0,$X901*(VLOOKUP($Y901,'Lookup Tables'!$K$4:$L$7,2,FALSE)),"")</f>
        <v/>
      </c>
      <c r="AA901" s="309">
        <v>100</v>
      </c>
      <c r="AB901" s="314" t="str">
        <f t="shared" si="162"/>
        <v/>
      </c>
      <c r="AC901" s="309" t="s">
        <v>62</v>
      </c>
      <c r="AD901" s="314" t="str">
        <f t="shared" si="163"/>
        <v/>
      </c>
      <c r="AE901" s="309" t="s">
        <v>56</v>
      </c>
      <c r="AF901" s="314" t="str">
        <f t="shared" si="164"/>
        <v/>
      </c>
      <c r="AG901" s="315" t="str">
        <f t="shared" si="167"/>
        <v/>
      </c>
      <c r="AH901" s="316" t="s">
        <v>68</v>
      </c>
      <c r="AI901" s="317" t="str">
        <f t="shared" si="165"/>
        <v/>
      </c>
    </row>
    <row r="902" spans="1:35" ht="17.25" customHeight="1" x14ac:dyDescent="0.3">
      <c r="A902" s="24"/>
      <c r="B902" s="302">
        <v>890</v>
      </c>
      <c r="C902" s="303"/>
      <c r="D902" s="303"/>
      <c r="E902" s="304"/>
      <c r="F902" s="304"/>
      <c r="G902" s="304"/>
      <c r="H902" s="304"/>
      <c r="I902" s="304"/>
      <c r="J902" s="304"/>
      <c r="K902" s="304"/>
      <c r="L902" s="304"/>
      <c r="M902" s="304"/>
      <c r="N902" s="304"/>
      <c r="O902" s="305" t="str">
        <f t="shared" si="166"/>
        <v/>
      </c>
      <c r="P902" s="306" t="str">
        <f t="shared" si="156"/>
        <v/>
      </c>
      <c r="Q902" s="307">
        <f t="shared" si="157"/>
        <v>100</v>
      </c>
      <c r="R902" s="308" t="str">
        <f t="shared" si="158"/>
        <v/>
      </c>
      <c r="S902" s="309">
        <v>100</v>
      </c>
      <c r="T902" s="310" t="str">
        <f t="shared" si="159"/>
        <v/>
      </c>
      <c r="U902" s="311">
        <v>0</v>
      </c>
      <c r="V902" s="312" t="str">
        <f t="shared" si="160"/>
        <v/>
      </c>
      <c r="W902" s="313" t="s">
        <v>125</v>
      </c>
      <c r="X902" s="314" t="str">
        <f t="shared" si="161"/>
        <v/>
      </c>
      <c r="Y902" s="313" t="s">
        <v>56</v>
      </c>
      <c r="Z902" s="314" t="str">
        <f>IF(SUM($E902:$N902)&gt;0,$X902*(VLOOKUP($Y902,'Lookup Tables'!$K$4:$L$7,2,FALSE)),"")</f>
        <v/>
      </c>
      <c r="AA902" s="309">
        <v>100</v>
      </c>
      <c r="AB902" s="314" t="str">
        <f t="shared" si="162"/>
        <v/>
      </c>
      <c r="AC902" s="309" t="s">
        <v>62</v>
      </c>
      <c r="AD902" s="314" t="str">
        <f t="shared" si="163"/>
        <v/>
      </c>
      <c r="AE902" s="309" t="s">
        <v>56</v>
      </c>
      <c r="AF902" s="314" t="str">
        <f t="shared" si="164"/>
        <v/>
      </c>
      <c r="AG902" s="315" t="str">
        <f t="shared" si="167"/>
        <v/>
      </c>
      <c r="AH902" s="316" t="s">
        <v>68</v>
      </c>
      <c r="AI902" s="317" t="str">
        <f t="shared" si="165"/>
        <v/>
      </c>
    </row>
    <row r="903" spans="1:35" ht="17.25" customHeight="1" x14ac:dyDescent="0.3">
      <c r="A903" s="24"/>
      <c r="B903" s="302">
        <v>891</v>
      </c>
      <c r="C903" s="303"/>
      <c r="D903" s="303"/>
      <c r="E903" s="304"/>
      <c r="F903" s="304"/>
      <c r="G903" s="304"/>
      <c r="H903" s="304"/>
      <c r="I903" s="304"/>
      <c r="J903" s="304"/>
      <c r="K903" s="304"/>
      <c r="L903" s="304"/>
      <c r="M903" s="304"/>
      <c r="N903" s="304"/>
      <c r="O903" s="305" t="str">
        <f t="shared" si="166"/>
        <v/>
      </c>
      <c r="P903" s="306" t="str">
        <f t="shared" si="156"/>
        <v/>
      </c>
      <c r="Q903" s="307">
        <f t="shared" si="157"/>
        <v>100</v>
      </c>
      <c r="R903" s="308" t="str">
        <f t="shared" si="158"/>
        <v/>
      </c>
      <c r="S903" s="309">
        <v>100</v>
      </c>
      <c r="T903" s="310" t="str">
        <f t="shared" si="159"/>
        <v/>
      </c>
      <c r="U903" s="311">
        <v>0</v>
      </c>
      <c r="V903" s="312" t="str">
        <f t="shared" si="160"/>
        <v/>
      </c>
      <c r="W903" s="313" t="s">
        <v>125</v>
      </c>
      <c r="X903" s="314" t="str">
        <f t="shared" si="161"/>
        <v/>
      </c>
      <c r="Y903" s="313" t="s">
        <v>56</v>
      </c>
      <c r="Z903" s="314" t="str">
        <f>IF(SUM($E903:$N903)&gt;0,$X903*(VLOOKUP($Y903,'Lookup Tables'!$K$4:$L$7,2,FALSE)),"")</f>
        <v/>
      </c>
      <c r="AA903" s="309">
        <v>100</v>
      </c>
      <c r="AB903" s="314" t="str">
        <f t="shared" si="162"/>
        <v/>
      </c>
      <c r="AC903" s="309" t="s">
        <v>62</v>
      </c>
      <c r="AD903" s="314" t="str">
        <f t="shared" si="163"/>
        <v/>
      </c>
      <c r="AE903" s="309" t="s">
        <v>56</v>
      </c>
      <c r="AF903" s="314" t="str">
        <f t="shared" si="164"/>
        <v/>
      </c>
      <c r="AG903" s="315" t="str">
        <f t="shared" si="167"/>
        <v/>
      </c>
      <c r="AH903" s="316" t="s">
        <v>68</v>
      </c>
      <c r="AI903" s="317" t="str">
        <f t="shared" si="165"/>
        <v/>
      </c>
    </row>
    <row r="904" spans="1:35" ht="17.25" customHeight="1" x14ac:dyDescent="0.3">
      <c r="A904" s="24"/>
      <c r="B904" s="302">
        <v>892</v>
      </c>
      <c r="C904" s="303"/>
      <c r="D904" s="303"/>
      <c r="E904" s="304"/>
      <c r="F904" s="304"/>
      <c r="G904" s="304"/>
      <c r="H904" s="304"/>
      <c r="I904" s="304"/>
      <c r="J904" s="304"/>
      <c r="K904" s="304"/>
      <c r="L904" s="304"/>
      <c r="M904" s="304"/>
      <c r="N904" s="304"/>
      <c r="O904" s="305" t="str">
        <f t="shared" si="166"/>
        <v/>
      </c>
      <c r="P904" s="306" t="str">
        <f t="shared" si="156"/>
        <v/>
      </c>
      <c r="Q904" s="307">
        <f t="shared" si="157"/>
        <v>100</v>
      </c>
      <c r="R904" s="308" t="str">
        <f t="shared" si="158"/>
        <v/>
      </c>
      <c r="S904" s="309">
        <v>100</v>
      </c>
      <c r="T904" s="310" t="str">
        <f t="shared" si="159"/>
        <v/>
      </c>
      <c r="U904" s="311">
        <v>0</v>
      </c>
      <c r="V904" s="312" t="str">
        <f t="shared" si="160"/>
        <v/>
      </c>
      <c r="W904" s="313" t="s">
        <v>125</v>
      </c>
      <c r="X904" s="314" t="str">
        <f t="shared" si="161"/>
        <v/>
      </c>
      <c r="Y904" s="313" t="s">
        <v>56</v>
      </c>
      <c r="Z904" s="314" t="str">
        <f>IF(SUM($E904:$N904)&gt;0,$X904*(VLOOKUP($Y904,'Lookup Tables'!$K$4:$L$7,2,FALSE)),"")</f>
        <v/>
      </c>
      <c r="AA904" s="309">
        <v>100</v>
      </c>
      <c r="AB904" s="314" t="str">
        <f t="shared" si="162"/>
        <v/>
      </c>
      <c r="AC904" s="309" t="s">
        <v>62</v>
      </c>
      <c r="AD904" s="314" t="str">
        <f t="shared" si="163"/>
        <v/>
      </c>
      <c r="AE904" s="309" t="s">
        <v>56</v>
      </c>
      <c r="AF904" s="314" t="str">
        <f t="shared" si="164"/>
        <v/>
      </c>
      <c r="AG904" s="315" t="str">
        <f t="shared" si="167"/>
        <v/>
      </c>
      <c r="AH904" s="316" t="s">
        <v>68</v>
      </c>
      <c r="AI904" s="317" t="str">
        <f t="shared" si="165"/>
        <v/>
      </c>
    </row>
    <row r="905" spans="1:35" ht="17.25" customHeight="1" x14ac:dyDescent="0.3">
      <c r="A905" s="24"/>
      <c r="B905" s="302">
        <v>893</v>
      </c>
      <c r="C905" s="303"/>
      <c r="D905" s="303"/>
      <c r="E905" s="304"/>
      <c r="F905" s="304"/>
      <c r="G905" s="304"/>
      <c r="H905" s="304"/>
      <c r="I905" s="304"/>
      <c r="J905" s="304"/>
      <c r="K905" s="304"/>
      <c r="L905" s="304"/>
      <c r="M905" s="304"/>
      <c r="N905" s="304"/>
      <c r="O905" s="305" t="str">
        <f t="shared" si="166"/>
        <v/>
      </c>
      <c r="P905" s="306" t="str">
        <f t="shared" si="156"/>
        <v/>
      </c>
      <c r="Q905" s="307">
        <f t="shared" si="157"/>
        <v>100</v>
      </c>
      <c r="R905" s="308" t="str">
        <f t="shared" si="158"/>
        <v/>
      </c>
      <c r="S905" s="309">
        <v>100</v>
      </c>
      <c r="T905" s="310" t="str">
        <f t="shared" si="159"/>
        <v/>
      </c>
      <c r="U905" s="311">
        <v>0</v>
      </c>
      <c r="V905" s="312" t="str">
        <f t="shared" si="160"/>
        <v/>
      </c>
      <c r="W905" s="313" t="s">
        <v>125</v>
      </c>
      <c r="X905" s="314" t="str">
        <f t="shared" si="161"/>
        <v/>
      </c>
      <c r="Y905" s="313" t="s">
        <v>56</v>
      </c>
      <c r="Z905" s="314" t="str">
        <f>IF(SUM($E905:$N905)&gt;0,$X905*(VLOOKUP($Y905,'Lookup Tables'!$K$4:$L$7,2,FALSE)),"")</f>
        <v/>
      </c>
      <c r="AA905" s="309">
        <v>100</v>
      </c>
      <c r="AB905" s="314" t="str">
        <f t="shared" si="162"/>
        <v/>
      </c>
      <c r="AC905" s="309" t="s">
        <v>62</v>
      </c>
      <c r="AD905" s="314" t="str">
        <f t="shared" si="163"/>
        <v/>
      </c>
      <c r="AE905" s="309" t="s">
        <v>56</v>
      </c>
      <c r="AF905" s="314" t="str">
        <f t="shared" si="164"/>
        <v/>
      </c>
      <c r="AG905" s="315" t="str">
        <f t="shared" si="167"/>
        <v/>
      </c>
      <c r="AH905" s="316" t="s">
        <v>68</v>
      </c>
      <c r="AI905" s="317" t="str">
        <f t="shared" si="165"/>
        <v/>
      </c>
    </row>
    <row r="906" spans="1:35" ht="17.25" customHeight="1" x14ac:dyDescent="0.3">
      <c r="A906" s="24"/>
      <c r="B906" s="302">
        <v>894</v>
      </c>
      <c r="C906" s="303"/>
      <c r="D906" s="303"/>
      <c r="E906" s="304"/>
      <c r="F906" s="304"/>
      <c r="G906" s="304"/>
      <c r="H906" s="304"/>
      <c r="I906" s="304"/>
      <c r="J906" s="304"/>
      <c r="K906" s="304"/>
      <c r="L906" s="304"/>
      <c r="M906" s="304"/>
      <c r="N906" s="304"/>
      <c r="O906" s="305" t="str">
        <f t="shared" si="166"/>
        <v/>
      </c>
      <c r="P906" s="306" t="str">
        <f t="shared" si="156"/>
        <v/>
      </c>
      <c r="Q906" s="307">
        <f t="shared" si="157"/>
        <v>100</v>
      </c>
      <c r="R906" s="308" t="str">
        <f t="shared" si="158"/>
        <v/>
      </c>
      <c r="S906" s="309">
        <v>100</v>
      </c>
      <c r="T906" s="310" t="str">
        <f t="shared" si="159"/>
        <v/>
      </c>
      <c r="U906" s="311">
        <v>0</v>
      </c>
      <c r="V906" s="312" t="str">
        <f t="shared" si="160"/>
        <v/>
      </c>
      <c r="W906" s="313" t="s">
        <v>125</v>
      </c>
      <c r="X906" s="314" t="str">
        <f t="shared" si="161"/>
        <v/>
      </c>
      <c r="Y906" s="313" t="s">
        <v>56</v>
      </c>
      <c r="Z906" s="314" t="str">
        <f>IF(SUM($E906:$N906)&gt;0,$X906*(VLOOKUP($Y906,'Lookup Tables'!$K$4:$L$7,2,FALSE)),"")</f>
        <v/>
      </c>
      <c r="AA906" s="309">
        <v>100</v>
      </c>
      <c r="AB906" s="314" t="str">
        <f t="shared" si="162"/>
        <v/>
      </c>
      <c r="AC906" s="309" t="s">
        <v>62</v>
      </c>
      <c r="AD906" s="314" t="str">
        <f t="shared" si="163"/>
        <v/>
      </c>
      <c r="AE906" s="309" t="s">
        <v>56</v>
      </c>
      <c r="AF906" s="314" t="str">
        <f t="shared" si="164"/>
        <v/>
      </c>
      <c r="AG906" s="315" t="str">
        <f t="shared" si="167"/>
        <v/>
      </c>
      <c r="AH906" s="316" t="s">
        <v>68</v>
      </c>
      <c r="AI906" s="317" t="str">
        <f t="shared" si="165"/>
        <v/>
      </c>
    </row>
    <row r="907" spans="1:35" ht="17.25" customHeight="1" x14ac:dyDescent="0.3">
      <c r="A907" s="24"/>
      <c r="B907" s="302">
        <v>895</v>
      </c>
      <c r="C907" s="303"/>
      <c r="D907" s="303"/>
      <c r="E907" s="304"/>
      <c r="F907" s="304"/>
      <c r="G907" s="304"/>
      <c r="H907" s="304"/>
      <c r="I907" s="304"/>
      <c r="J907" s="304"/>
      <c r="K907" s="304"/>
      <c r="L907" s="304"/>
      <c r="M907" s="304"/>
      <c r="N907" s="304"/>
      <c r="O907" s="305" t="str">
        <f t="shared" si="166"/>
        <v/>
      </c>
      <c r="P907" s="306" t="str">
        <f t="shared" si="156"/>
        <v/>
      </c>
      <c r="Q907" s="307">
        <f t="shared" si="157"/>
        <v>100</v>
      </c>
      <c r="R907" s="308" t="str">
        <f t="shared" si="158"/>
        <v/>
      </c>
      <c r="S907" s="309">
        <v>100</v>
      </c>
      <c r="T907" s="310" t="str">
        <f t="shared" si="159"/>
        <v/>
      </c>
      <c r="U907" s="311">
        <v>0</v>
      </c>
      <c r="V907" s="312" t="str">
        <f t="shared" si="160"/>
        <v/>
      </c>
      <c r="W907" s="313" t="s">
        <v>125</v>
      </c>
      <c r="X907" s="314" t="str">
        <f t="shared" si="161"/>
        <v/>
      </c>
      <c r="Y907" s="313" t="s">
        <v>56</v>
      </c>
      <c r="Z907" s="314" t="str">
        <f>IF(SUM($E907:$N907)&gt;0,$X907*(VLOOKUP($Y907,'Lookup Tables'!$K$4:$L$7,2,FALSE)),"")</f>
        <v/>
      </c>
      <c r="AA907" s="309">
        <v>100</v>
      </c>
      <c r="AB907" s="314" t="str">
        <f t="shared" si="162"/>
        <v/>
      </c>
      <c r="AC907" s="309" t="s">
        <v>62</v>
      </c>
      <c r="AD907" s="314" t="str">
        <f t="shared" si="163"/>
        <v/>
      </c>
      <c r="AE907" s="309" t="s">
        <v>56</v>
      </c>
      <c r="AF907" s="314" t="str">
        <f t="shared" si="164"/>
        <v/>
      </c>
      <c r="AG907" s="315" t="str">
        <f t="shared" si="167"/>
        <v/>
      </c>
      <c r="AH907" s="316" t="s">
        <v>68</v>
      </c>
      <c r="AI907" s="317" t="str">
        <f t="shared" si="165"/>
        <v/>
      </c>
    </row>
    <row r="908" spans="1:35" ht="17.25" customHeight="1" x14ac:dyDescent="0.3">
      <c r="A908" s="24"/>
      <c r="B908" s="302">
        <v>896</v>
      </c>
      <c r="C908" s="303"/>
      <c r="D908" s="303"/>
      <c r="E908" s="304"/>
      <c r="F908" s="304"/>
      <c r="G908" s="304"/>
      <c r="H908" s="304"/>
      <c r="I908" s="304"/>
      <c r="J908" s="304"/>
      <c r="K908" s="304"/>
      <c r="L908" s="304"/>
      <c r="M908" s="304"/>
      <c r="N908" s="304"/>
      <c r="O908" s="305" t="str">
        <f t="shared" si="166"/>
        <v/>
      </c>
      <c r="P908" s="306" t="str">
        <f t="shared" si="156"/>
        <v/>
      </c>
      <c r="Q908" s="307">
        <f t="shared" si="157"/>
        <v>100</v>
      </c>
      <c r="R908" s="308" t="str">
        <f t="shared" si="158"/>
        <v/>
      </c>
      <c r="S908" s="309">
        <v>100</v>
      </c>
      <c r="T908" s="310" t="str">
        <f t="shared" si="159"/>
        <v/>
      </c>
      <c r="U908" s="311">
        <v>0</v>
      </c>
      <c r="V908" s="312" t="str">
        <f t="shared" si="160"/>
        <v/>
      </c>
      <c r="W908" s="313" t="s">
        <v>125</v>
      </c>
      <c r="X908" s="314" t="str">
        <f t="shared" si="161"/>
        <v/>
      </c>
      <c r="Y908" s="313" t="s">
        <v>56</v>
      </c>
      <c r="Z908" s="314" t="str">
        <f>IF(SUM($E908:$N908)&gt;0,$X908*(VLOOKUP($Y908,'Lookup Tables'!$K$4:$L$7,2,FALSE)),"")</f>
        <v/>
      </c>
      <c r="AA908" s="309">
        <v>100</v>
      </c>
      <c r="AB908" s="314" t="str">
        <f t="shared" si="162"/>
        <v/>
      </c>
      <c r="AC908" s="309" t="s">
        <v>62</v>
      </c>
      <c r="AD908" s="314" t="str">
        <f t="shared" si="163"/>
        <v/>
      </c>
      <c r="AE908" s="309" t="s">
        <v>56</v>
      </c>
      <c r="AF908" s="314" t="str">
        <f t="shared" si="164"/>
        <v/>
      </c>
      <c r="AG908" s="315" t="str">
        <f t="shared" si="167"/>
        <v/>
      </c>
      <c r="AH908" s="316" t="s">
        <v>68</v>
      </c>
      <c r="AI908" s="317" t="str">
        <f t="shared" si="165"/>
        <v/>
      </c>
    </row>
    <row r="909" spans="1:35" ht="17.25" customHeight="1" x14ac:dyDescent="0.3">
      <c r="A909" s="24"/>
      <c r="B909" s="302">
        <v>897</v>
      </c>
      <c r="C909" s="303"/>
      <c r="D909" s="303"/>
      <c r="E909" s="304"/>
      <c r="F909" s="304"/>
      <c r="G909" s="304"/>
      <c r="H909" s="304"/>
      <c r="I909" s="304"/>
      <c r="J909" s="304"/>
      <c r="K909" s="304"/>
      <c r="L909" s="304"/>
      <c r="M909" s="304"/>
      <c r="N909" s="304"/>
      <c r="O909" s="305" t="str">
        <f t="shared" si="166"/>
        <v/>
      </c>
      <c r="P909" s="306" t="str">
        <f t="shared" ref="P909:P972" si="168">IF(SUM($E909:$N909)&gt;0,($O909/2)^2*PI()*$T$6,"")</f>
        <v/>
      </c>
      <c r="Q909" s="307">
        <f t="shared" ref="Q909:Q972" si="169">$T$4</f>
        <v>100</v>
      </c>
      <c r="R909" s="308" t="str">
        <f t="shared" ref="R909:R972" si="170">IF(SUM($E909:$N909)&gt;0,$P909*($T$4/100),"")</f>
        <v/>
      </c>
      <c r="S909" s="309">
        <v>100</v>
      </c>
      <c r="T909" s="310" t="str">
        <f t="shared" ref="T909:T972" si="171">IF(SUM($E909:$N909)&gt;0,$R909*($S909/100),"")</f>
        <v/>
      </c>
      <c r="U909" s="311">
        <v>0</v>
      </c>
      <c r="V909" s="312" t="str">
        <f t="shared" ref="V909:V972" si="172">IF(SUM($E909:$N909)&gt;0,$T909*(1+($U909/100)),"")</f>
        <v/>
      </c>
      <c r="W909" s="313" t="s">
        <v>125</v>
      </c>
      <c r="X909" s="314" t="str">
        <f t="shared" ref="X909:X972" si="173">IF(SUM($E909:$N909)&gt;0,$V909*INDEX(Primary_structure_factor,MATCH(W909,Primary_structure_input,0))*0.4,"")</f>
        <v/>
      </c>
      <c r="Y909" s="313" t="s">
        <v>56</v>
      </c>
      <c r="Z909" s="314" t="str">
        <f>IF(SUM($E909:$N909)&gt;0,$X909*(VLOOKUP($Y909,'Lookup Tables'!$K$4:$L$7,2,FALSE)),"")</f>
        <v/>
      </c>
      <c r="AA909" s="309">
        <v>100</v>
      </c>
      <c r="AB909" s="314" t="str">
        <f t="shared" ref="AB909:AB972" si="174">IF(SUM($E909:$N909)&gt;0,$V909*(($AA909/100)*0.6),"")</f>
        <v/>
      </c>
      <c r="AC909" s="309" t="s">
        <v>62</v>
      </c>
      <c r="AD909" s="314" t="str">
        <f t="shared" ref="AD909:AD972" si="175">IF(SUM($E909:$N909)&gt;0,$AB909*(INDEX(Canopy_completeness_factor,MATCH(AC909,Canopy_completeness_input,0))),"")</f>
        <v/>
      </c>
      <c r="AE909" s="309" t="s">
        <v>56</v>
      </c>
      <c r="AF909" s="314" t="str">
        <f t="shared" ref="AF909:AF972" si="176">IF(SUM($E909:$N909)&gt;0,$AD909*(INDEX(Crown_quality_factor,MATCH($AE909,Crown_quality_input,0))),"")</f>
        <v/>
      </c>
      <c r="AG909" s="315" t="str">
        <f t="shared" si="167"/>
        <v/>
      </c>
      <c r="AH909" s="316" t="s">
        <v>68</v>
      </c>
      <c r="AI909" s="317" t="str">
        <f t="shared" ref="AI909:AI972" si="177">IF(ISBLANK($AH909),"",IF(SUM($E909:$N909)&gt;0,$AG909*INDEX(Life_expectancy_factor,MATCH($AH909,Life_expectancy_input,0)),""))</f>
        <v/>
      </c>
    </row>
    <row r="910" spans="1:35" ht="17.25" customHeight="1" x14ac:dyDescent="0.3">
      <c r="A910" s="24"/>
      <c r="B910" s="302">
        <v>898</v>
      </c>
      <c r="C910" s="303"/>
      <c r="D910" s="303"/>
      <c r="E910" s="304"/>
      <c r="F910" s="304"/>
      <c r="G910" s="304"/>
      <c r="H910" s="304"/>
      <c r="I910" s="304"/>
      <c r="J910" s="304"/>
      <c r="K910" s="304"/>
      <c r="L910" s="304"/>
      <c r="M910" s="304"/>
      <c r="N910" s="304"/>
      <c r="O910" s="305" t="str">
        <f t="shared" ref="O910:O973" si="178">IF(SUM($E910:$N910)&gt;0,SQRT($E910^2+$F910^2+$G910^2+$H910^2+$I910^2+$J910^2+$K910^2+$L910^2+$M910^2+$N910^2),"")</f>
        <v/>
      </c>
      <c r="P910" s="306" t="str">
        <f t="shared" si="168"/>
        <v/>
      </c>
      <c r="Q910" s="307">
        <f t="shared" si="169"/>
        <v>100</v>
      </c>
      <c r="R910" s="308" t="str">
        <f t="shared" si="170"/>
        <v/>
      </c>
      <c r="S910" s="309">
        <v>100</v>
      </c>
      <c r="T910" s="310" t="str">
        <f t="shared" si="171"/>
        <v/>
      </c>
      <c r="U910" s="311">
        <v>0</v>
      </c>
      <c r="V910" s="312" t="str">
        <f t="shared" si="172"/>
        <v/>
      </c>
      <c r="W910" s="313" t="s">
        <v>125</v>
      </c>
      <c r="X910" s="314" t="str">
        <f t="shared" si="173"/>
        <v/>
      </c>
      <c r="Y910" s="313" t="s">
        <v>56</v>
      </c>
      <c r="Z910" s="314" t="str">
        <f>IF(SUM($E910:$N910)&gt;0,$X910*(VLOOKUP($Y910,'Lookup Tables'!$K$4:$L$7,2,FALSE)),"")</f>
        <v/>
      </c>
      <c r="AA910" s="309">
        <v>100</v>
      </c>
      <c r="AB910" s="314" t="str">
        <f t="shared" si="174"/>
        <v/>
      </c>
      <c r="AC910" s="309" t="s">
        <v>62</v>
      </c>
      <c r="AD910" s="314" t="str">
        <f t="shared" si="175"/>
        <v/>
      </c>
      <c r="AE910" s="309" t="s">
        <v>56</v>
      </c>
      <c r="AF910" s="314" t="str">
        <f t="shared" si="176"/>
        <v/>
      </c>
      <c r="AG910" s="315" t="str">
        <f t="shared" si="167"/>
        <v/>
      </c>
      <c r="AH910" s="316" t="s">
        <v>68</v>
      </c>
      <c r="AI910" s="317" t="str">
        <f t="shared" si="177"/>
        <v/>
      </c>
    </row>
    <row r="911" spans="1:35" ht="17.25" customHeight="1" x14ac:dyDescent="0.3">
      <c r="A911" s="24"/>
      <c r="B911" s="302">
        <v>899</v>
      </c>
      <c r="C911" s="303"/>
      <c r="D911" s="303"/>
      <c r="E911" s="304"/>
      <c r="F911" s="304"/>
      <c r="G911" s="304"/>
      <c r="H911" s="304"/>
      <c r="I911" s="304"/>
      <c r="J911" s="304"/>
      <c r="K911" s="304"/>
      <c r="L911" s="304"/>
      <c r="M911" s="304"/>
      <c r="N911" s="304"/>
      <c r="O911" s="305" t="str">
        <f t="shared" si="178"/>
        <v/>
      </c>
      <c r="P911" s="306" t="str">
        <f t="shared" si="168"/>
        <v/>
      </c>
      <c r="Q911" s="307">
        <f t="shared" si="169"/>
        <v>100</v>
      </c>
      <c r="R911" s="308" t="str">
        <f t="shared" si="170"/>
        <v/>
      </c>
      <c r="S911" s="309">
        <v>100</v>
      </c>
      <c r="T911" s="310" t="str">
        <f t="shared" si="171"/>
        <v/>
      </c>
      <c r="U911" s="311">
        <v>0</v>
      </c>
      <c r="V911" s="312" t="str">
        <f t="shared" si="172"/>
        <v/>
      </c>
      <c r="W911" s="313" t="s">
        <v>125</v>
      </c>
      <c r="X911" s="314" t="str">
        <f t="shared" si="173"/>
        <v/>
      </c>
      <c r="Y911" s="313" t="s">
        <v>56</v>
      </c>
      <c r="Z911" s="314" t="str">
        <f>IF(SUM($E911:$N911)&gt;0,$X911*(VLOOKUP($Y911,'Lookup Tables'!$K$4:$L$7,2,FALSE)),"")</f>
        <v/>
      </c>
      <c r="AA911" s="309">
        <v>100</v>
      </c>
      <c r="AB911" s="314" t="str">
        <f t="shared" si="174"/>
        <v/>
      </c>
      <c r="AC911" s="309" t="s">
        <v>62</v>
      </c>
      <c r="AD911" s="314" t="str">
        <f t="shared" si="175"/>
        <v/>
      </c>
      <c r="AE911" s="309" t="s">
        <v>56</v>
      </c>
      <c r="AF911" s="314" t="str">
        <f t="shared" si="176"/>
        <v/>
      </c>
      <c r="AG911" s="315" t="str">
        <f t="shared" ref="AG911:AG974" si="179">IF(SUM($E911:$N911)&gt;0,SUM($Z911,$AF911),"")</f>
        <v/>
      </c>
      <c r="AH911" s="316" t="s">
        <v>68</v>
      </c>
      <c r="AI911" s="317" t="str">
        <f t="shared" si="177"/>
        <v/>
      </c>
    </row>
    <row r="912" spans="1:35" ht="17.25" customHeight="1" x14ac:dyDescent="0.3">
      <c r="A912" s="24"/>
      <c r="B912" s="302">
        <v>900</v>
      </c>
      <c r="C912" s="303"/>
      <c r="D912" s="303"/>
      <c r="E912" s="304"/>
      <c r="F912" s="304"/>
      <c r="G912" s="304"/>
      <c r="H912" s="304"/>
      <c r="I912" s="304"/>
      <c r="J912" s="304"/>
      <c r="K912" s="304"/>
      <c r="L912" s="304"/>
      <c r="M912" s="304"/>
      <c r="N912" s="304"/>
      <c r="O912" s="305" t="str">
        <f t="shared" si="178"/>
        <v/>
      </c>
      <c r="P912" s="306" t="str">
        <f t="shared" si="168"/>
        <v/>
      </c>
      <c r="Q912" s="307">
        <f t="shared" si="169"/>
        <v>100</v>
      </c>
      <c r="R912" s="308" t="str">
        <f t="shared" si="170"/>
        <v/>
      </c>
      <c r="S912" s="309">
        <v>100</v>
      </c>
      <c r="T912" s="310" t="str">
        <f t="shared" si="171"/>
        <v/>
      </c>
      <c r="U912" s="311">
        <v>0</v>
      </c>
      <c r="V912" s="312" t="str">
        <f t="shared" si="172"/>
        <v/>
      </c>
      <c r="W912" s="313" t="s">
        <v>125</v>
      </c>
      <c r="X912" s="314" t="str">
        <f t="shared" si="173"/>
        <v/>
      </c>
      <c r="Y912" s="313" t="s">
        <v>56</v>
      </c>
      <c r="Z912" s="314" t="str">
        <f>IF(SUM($E912:$N912)&gt;0,$X912*(VLOOKUP($Y912,'Lookup Tables'!$K$4:$L$7,2,FALSE)),"")</f>
        <v/>
      </c>
      <c r="AA912" s="309">
        <v>100</v>
      </c>
      <c r="AB912" s="314" t="str">
        <f t="shared" si="174"/>
        <v/>
      </c>
      <c r="AC912" s="309" t="s">
        <v>62</v>
      </c>
      <c r="AD912" s="314" t="str">
        <f t="shared" si="175"/>
        <v/>
      </c>
      <c r="AE912" s="309" t="s">
        <v>56</v>
      </c>
      <c r="AF912" s="314" t="str">
        <f t="shared" si="176"/>
        <v/>
      </c>
      <c r="AG912" s="315" t="str">
        <f t="shared" si="179"/>
        <v/>
      </c>
      <c r="AH912" s="316" t="s">
        <v>68</v>
      </c>
      <c r="AI912" s="317" t="str">
        <f t="shared" si="177"/>
        <v/>
      </c>
    </row>
    <row r="913" spans="1:35" ht="17.25" customHeight="1" x14ac:dyDescent="0.3">
      <c r="A913" s="24"/>
      <c r="B913" s="302">
        <v>901</v>
      </c>
      <c r="C913" s="303"/>
      <c r="D913" s="303"/>
      <c r="E913" s="304"/>
      <c r="F913" s="304"/>
      <c r="G913" s="304"/>
      <c r="H913" s="304"/>
      <c r="I913" s="304"/>
      <c r="J913" s="304"/>
      <c r="K913" s="304"/>
      <c r="L913" s="304"/>
      <c r="M913" s="304"/>
      <c r="N913" s="304"/>
      <c r="O913" s="305" t="str">
        <f t="shared" si="178"/>
        <v/>
      </c>
      <c r="P913" s="306" t="str">
        <f t="shared" si="168"/>
        <v/>
      </c>
      <c r="Q913" s="307">
        <f t="shared" si="169"/>
        <v>100</v>
      </c>
      <c r="R913" s="308" t="str">
        <f t="shared" si="170"/>
        <v/>
      </c>
      <c r="S913" s="309">
        <v>100</v>
      </c>
      <c r="T913" s="310" t="str">
        <f t="shared" si="171"/>
        <v/>
      </c>
      <c r="U913" s="311">
        <v>0</v>
      </c>
      <c r="V913" s="312" t="str">
        <f t="shared" si="172"/>
        <v/>
      </c>
      <c r="W913" s="313" t="s">
        <v>125</v>
      </c>
      <c r="X913" s="314" t="str">
        <f t="shared" si="173"/>
        <v/>
      </c>
      <c r="Y913" s="313" t="s">
        <v>56</v>
      </c>
      <c r="Z913" s="314" t="str">
        <f>IF(SUM($E913:$N913)&gt;0,$X913*(VLOOKUP($Y913,'Lookup Tables'!$K$4:$L$7,2,FALSE)),"")</f>
        <v/>
      </c>
      <c r="AA913" s="309">
        <v>100</v>
      </c>
      <c r="AB913" s="314" t="str">
        <f t="shared" si="174"/>
        <v/>
      </c>
      <c r="AC913" s="309" t="s">
        <v>62</v>
      </c>
      <c r="AD913" s="314" t="str">
        <f t="shared" si="175"/>
        <v/>
      </c>
      <c r="AE913" s="309" t="s">
        <v>56</v>
      </c>
      <c r="AF913" s="314" t="str">
        <f t="shared" si="176"/>
        <v/>
      </c>
      <c r="AG913" s="315" t="str">
        <f t="shared" si="179"/>
        <v/>
      </c>
      <c r="AH913" s="316" t="s">
        <v>68</v>
      </c>
      <c r="AI913" s="317" t="str">
        <f t="shared" si="177"/>
        <v/>
      </c>
    </row>
    <row r="914" spans="1:35" ht="17.25" customHeight="1" x14ac:dyDescent="0.3">
      <c r="A914" s="24"/>
      <c r="B914" s="302">
        <v>902</v>
      </c>
      <c r="C914" s="303"/>
      <c r="D914" s="303"/>
      <c r="E914" s="304"/>
      <c r="F914" s="304"/>
      <c r="G914" s="304"/>
      <c r="H914" s="304"/>
      <c r="I914" s="304"/>
      <c r="J914" s="304"/>
      <c r="K914" s="304"/>
      <c r="L914" s="304"/>
      <c r="M914" s="304"/>
      <c r="N914" s="304"/>
      <c r="O914" s="305" t="str">
        <f t="shared" si="178"/>
        <v/>
      </c>
      <c r="P914" s="306" t="str">
        <f t="shared" si="168"/>
        <v/>
      </c>
      <c r="Q914" s="307">
        <f t="shared" si="169"/>
        <v>100</v>
      </c>
      <c r="R914" s="308" t="str">
        <f t="shared" si="170"/>
        <v/>
      </c>
      <c r="S914" s="309">
        <v>100</v>
      </c>
      <c r="T914" s="310" t="str">
        <f t="shared" si="171"/>
        <v/>
      </c>
      <c r="U914" s="311">
        <v>0</v>
      </c>
      <c r="V914" s="312" t="str">
        <f t="shared" si="172"/>
        <v/>
      </c>
      <c r="W914" s="313" t="s">
        <v>125</v>
      </c>
      <c r="X914" s="314" t="str">
        <f t="shared" si="173"/>
        <v/>
      </c>
      <c r="Y914" s="313" t="s">
        <v>56</v>
      </c>
      <c r="Z914" s="314" t="str">
        <f>IF(SUM($E914:$N914)&gt;0,$X914*(VLOOKUP($Y914,'Lookup Tables'!$K$4:$L$7,2,FALSE)),"")</f>
        <v/>
      </c>
      <c r="AA914" s="309">
        <v>100</v>
      </c>
      <c r="AB914" s="314" t="str">
        <f t="shared" si="174"/>
        <v/>
      </c>
      <c r="AC914" s="309" t="s">
        <v>62</v>
      </c>
      <c r="AD914" s="314" t="str">
        <f t="shared" si="175"/>
        <v/>
      </c>
      <c r="AE914" s="309" t="s">
        <v>56</v>
      </c>
      <c r="AF914" s="314" t="str">
        <f t="shared" si="176"/>
        <v/>
      </c>
      <c r="AG914" s="315" t="str">
        <f t="shared" si="179"/>
        <v/>
      </c>
      <c r="AH914" s="316" t="s">
        <v>68</v>
      </c>
      <c r="AI914" s="317" t="str">
        <f t="shared" si="177"/>
        <v/>
      </c>
    </row>
    <row r="915" spans="1:35" ht="17.25" customHeight="1" x14ac:dyDescent="0.3">
      <c r="A915" s="24"/>
      <c r="B915" s="302">
        <v>903</v>
      </c>
      <c r="C915" s="303"/>
      <c r="D915" s="303"/>
      <c r="E915" s="304"/>
      <c r="F915" s="304"/>
      <c r="G915" s="304"/>
      <c r="H915" s="304"/>
      <c r="I915" s="304"/>
      <c r="J915" s="304"/>
      <c r="K915" s="304"/>
      <c r="L915" s="304"/>
      <c r="M915" s="304"/>
      <c r="N915" s="304"/>
      <c r="O915" s="305" t="str">
        <f t="shared" si="178"/>
        <v/>
      </c>
      <c r="P915" s="306" t="str">
        <f t="shared" si="168"/>
        <v/>
      </c>
      <c r="Q915" s="307">
        <f t="shared" si="169"/>
        <v>100</v>
      </c>
      <c r="R915" s="308" t="str">
        <f t="shared" si="170"/>
        <v/>
      </c>
      <c r="S915" s="309">
        <v>100</v>
      </c>
      <c r="T915" s="310" t="str">
        <f t="shared" si="171"/>
        <v/>
      </c>
      <c r="U915" s="311">
        <v>0</v>
      </c>
      <c r="V915" s="312" t="str">
        <f t="shared" si="172"/>
        <v/>
      </c>
      <c r="W915" s="313" t="s">
        <v>125</v>
      </c>
      <c r="X915" s="314" t="str">
        <f t="shared" si="173"/>
        <v/>
      </c>
      <c r="Y915" s="313" t="s">
        <v>56</v>
      </c>
      <c r="Z915" s="314" t="str">
        <f>IF(SUM($E915:$N915)&gt;0,$X915*(VLOOKUP($Y915,'Lookup Tables'!$K$4:$L$7,2,FALSE)),"")</f>
        <v/>
      </c>
      <c r="AA915" s="309">
        <v>100</v>
      </c>
      <c r="AB915" s="314" t="str">
        <f t="shared" si="174"/>
        <v/>
      </c>
      <c r="AC915" s="309" t="s">
        <v>62</v>
      </c>
      <c r="AD915" s="314" t="str">
        <f t="shared" si="175"/>
        <v/>
      </c>
      <c r="AE915" s="309" t="s">
        <v>56</v>
      </c>
      <c r="AF915" s="314" t="str">
        <f t="shared" si="176"/>
        <v/>
      </c>
      <c r="AG915" s="315" t="str">
        <f t="shared" si="179"/>
        <v/>
      </c>
      <c r="AH915" s="316" t="s">
        <v>68</v>
      </c>
      <c r="AI915" s="317" t="str">
        <f t="shared" si="177"/>
        <v/>
      </c>
    </row>
    <row r="916" spans="1:35" ht="17.25" customHeight="1" x14ac:dyDescent="0.3">
      <c r="A916" s="24"/>
      <c r="B916" s="302">
        <v>904</v>
      </c>
      <c r="C916" s="303"/>
      <c r="D916" s="303"/>
      <c r="E916" s="304"/>
      <c r="F916" s="304"/>
      <c r="G916" s="304"/>
      <c r="H916" s="304"/>
      <c r="I916" s="304"/>
      <c r="J916" s="304"/>
      <c r="K916" s="304"/>
      <c r="L916" s="304"/>
      <c r="M916" s="304"/>
      <c r="N916" s="304"/>
      <c r="O916" s="305" t="str">
        <f t="shared" si="178"/>
        <v/>
      </c>
      <c r="P916" s="306" t="str">
        <f t="shared" si="168"/>
        <v/>
      </c>
      <c r="Q916" s="307">
        <f t="shared" si="169"/>
        <v>100</v>
      </c>
      <c r="R916" s="308" t="str">
        <f t="shared" si="170"/>
        <v/>
      </c>
      <c r="S916" s="309">
        <v>100</v>
      </c>
      <c r="T916" s="310" t="str">
        <f t="shared" si="171"/>
        <v/>
      </c>
      <c r="U916" s="311">
        <v>0</v>
      </c>
      <c r="V916" s="312" t="str">
        <f t="shared" si="172"/>
        <v/>
      </c>
      <c r="W916" s="313" t="s">
        <v>125</v>
      </c>
      <c r="X916" s="314" t="str">
        <f t="shared" si="173"/>
        <v/>
      </c>
      <c r="Y916" s="313" t="s">
        <v>56</v>
      </c>
      <c r="Z916" s="314" t="str">
        <f>IF(SUM($E916:$N916)&gt;0,$X916*(VLOOKUP($Y916,'Lookup Tables'!$K$4:$L$7,2,FALSE)),"")</f>
        <v/>
      </c>
      <c r="AA916" s="309">
        <v>100</v>
      </c>
      <c r="AB916" s="314" t="str">
        <f t="shared" si="174"/>
        <v/>
      </c>
      <c r="AC916" s="309" t="s">
        <v>62</v>
      </c>
      <c r="AD916" s="314" t="str">
        <f t="shared" si="175"/>
        <v/>
      </c>
      <c r="AE916" s="309" t="s">
        <v>56</v>
      </c>
      <c r="AF916" s="314" t="str">
        <f t="shared" si="176"/>
        <v/>
      </c>
      <c r="AG916" s="315" t="str">
        <f t="shared" si="179"/>
        <v/>
      </c>
      <c r="AH916" s="316" t="s">
        <v>68</v>
      </c>
      <c r="AI916" s="317" t="str">
        <f t="shared" si="177"/>
        <v/>
      </c>
    </row>
    <row r="917" spans="1:35" ht="17.25" customHeight="1" x14ac:dyDescent="0.3">
      <c r="A917" s="24"/>
      <c r="B917" s="302">
        <v>905</v>
      </c>
      <c r="C917" s="303"/>
      <c r="D917" s="303"/>
      <c r="E917" s="304"/>
      <c r="F917" s="304"/>
      <c r="G917" s="304"/>
      <c r="H917" s="304"/>
      <c r="I917" s="304"/>
      <c r="J917" s="304"/>
      <c r="K917" s="304"/>
      <c r="L917" s="304"/>
      <c r="M917" s="304"/>
      <c r="N917" s="304"/>
      <c r="O917" s="305" t="str">
        <f t="shared" si="178"/>
        <v/>
      </c>
      <c r="P917" s="306" t="str">
        <f t="shared" si="168"/>
        <v/>
      </c>
      <c r="Q917" s="307">
        <f t="shared" si="169"/>
        <v>100</v>
      </c>
      <c r="R917" s="308" t="str">
        <f t="shared" si="170"/>
        <v/>
      </c>
      <c r="S917" s="309">
        <v>100</v>
      </c>
      <c r="T917" s="310" t="str">
        <f t="shared" si="171"/>
        <v/>
      </c>
      <c r="U917" s="311">
        <v>0</v>
      </c>
      <c r="V917" s="312" t="str">
        <f t="shared" si="172"/>
        <v/>
      </c>
      <c r="W917" s="313" t="s">
        <v>125</v>
      </c>
      <c r="X917" s="314" t="str">
        <f t="shared" si="173"/>
        <v/>
      </c>
      <c r="Y917" s="313" t="s">
        <v>56</v>
      </c>
      <c r="Z917" s="314" t="str">
        <f>IF(SUM($E917:$N917)&gt;0,$X917*(VLOOKUP($Y917,'Lookup Tables'!$K$4:$L$7,2,FALSE)),"")</f>
        <v/>
      </c>
      <c r="AA917" s="309">
        <v>100</v>
      </c>
      <c r="AB917" s="314" t="str">
        <f t="shared" si="174"/>
        <v/>
      </c>
      <c r="AC917" s="309" t="s">
        <v>62</v>
      </c>
      <c r="AD917" s="314" t="str">
        <f t="shared" si="175"/>
        <v/>
      </c>
      <c r="AE917" s="309" t="s">
        <v>56</v>
      </c>
      <c r="AF917" s="314" t="str">
        <f t="shared" si="176"/>
        <v/>
      </c>
      <c r="AG917" s="315" t="str">
        <f t="shared" si="179"/>
        <v/>
      </c>
      <c r="AH917" s="316" t="s">
        <v>68</v>
      </c>
      <c r="AI917" s="317" t="str">
        <f t="shared" si="177"/>
        <v/>
      </c>
    </row>
    <row r="918" spans="1:35" ht="17.25" customHeight="1" x14ac:dyDescent="0.3">
      <c r="A918" s="24"/>
      <c r="B918" s="302">
        <v>906</v>
      </c>
      <c r="C918" s="303"/>
      <c r="D918" s="303"/>
      <c r="E918" s="304"/>
      <c r="F918" s="304"/>
      <c r="G918" s="304"/>
      <c r="H918" s="304"/>
      <c r="I918" s="304"/>
      <c r="J918" s="304"/>
      <c r="K918" s="304"/>
      <c r="L918" s="304"/>
      <c r="M918" s="304"/>
      <c r="N918" s="304"/>
      <c r="O918" s="305" t="str">
        <f t="shared" si="178"/>
        <v/>
      </c>
      <c r="P918" s="306" t="str">
        <f t="shared" si="168"/>
        <v/>
      </c>
      <c r="Q918" s="307">
        <f t="shared" si="169"/>
        <v>100</v>
      </c>
      <c r="R918" s="308" t="str">
        <f t="shared" si="170"/>
        <v/>
      </c>
      <c r="S918" s="309">
        <v>100</v>
      </c>
      <c r="T918" s="310" t="str">
        <f t="shared" si="171"/>
        <v/>
      </c>
      <c r="U918" s="311">
        <v>0</v>
      </c>
      <c r="V918" s="312" t="str">
        <f t="shared" si="172"/>
        <v/>
      </c>
      <c r="W918" s="313" t="s">
        <v>125</v>
      </c>
      <c r="X918" s="314" t="str">
        <f t="shared" si="173"/>
        <v/>
      </c>
      <c r="Y918" s="313" t="s">
        <v>56</v>
      </c>
      <c r="Z918" s="314" t="str">
        <f>IF(SUM($E918:$N918)&gt;0,$X918*(VLOOKUP($Y918,'Lookup Tables'!$K$4:$L$7,2,FALSE)),"")</f>
        <v/>
      </c>
      <c r="AA918" s="309">
        <v>100</v>
      </c>
      <c r="AB918" s="314" t="str">
        <f t="shared" si="174"/>
        <v/>
      </c>
      <c r="AC918" s="309" t="s">
        <v>62</v>
      </c>
      <c r="AD918" s="314" t="str">
        <f t="shared" si="175"/>
        <v/>
      </c>
      <c r="AE918" s="309" t="s">
        <v>56</v>
      </c>
      <c r="AF918" s="314" t="str">
        <f t="shared" si="176"/>
        <v/>
      </c>
      <c r="AG918" s="315" t="str">
        <f t="shared" si="179"/>
        <v/>
      </c>
      <c r="AH918" s="316" t="s">
        <v>68</v>
      </c>
      <c r="AI918" s="317" t="str">
        <f t="shared" si="177"/>
        <v/>
      </c>
    </row>
    <row r="919" spans="1:35" ht="17.25" customHeight="1" x14ac:dyDescent="0.3">
      <c r="A919" s="24"/>
      <c r="B919" s="302">
        <v>907</v>
      </c>
      <c r="C919" s="303"/>
      <c r="D919" s="303"/>
      <c r="E919" s="304"/>
      <c r="F919" s="304"/>
      <c r="G919" s="304"/>
      <c r="H919" s="304"/>
      <c r="I919" s="304"/>
      <c r="J919" s="304"/>
      <c r="K919" s="304"/>
      <c r="L919" s="304"/>
      <c r="M919" s="304"/>
      <c r="N919" s="304"/>
      <c r="O919" s="305" t="str">
        <f t="shared" si="178"/>
        <v/>
      </c>
      <c r="P919" s="306" t="str">
        <f t="shared" si="168"/>
        <v/>
      </c>
      <c r="Q919" s="307">
        <f t="shared" si="169"/>
        <v>100</v>
      </c>
      <c r="R919" s="308" t="str">
        <f t="shared" si="170"/>
        <v/>
      </c>
      <c r="S919" s="309">
        <v>100</v>
      </c>
      <c r="T919" s="310" t="str">
        <f t="shared" si="171"/>
        <v/>
      </c>
      <c r="U919" s="311">
        <v>0</v>
      </c>
      <c r="V919" s="312" t="str">
        <f t="shared" si="172"/>
        <v/>
      </c>
      <c r="W919" s="313" t="s">
        <v>125</v>
      </c>
      <c r="X919" s="314" t="str">
        <f t="shared" si="173"/>
        <v/>
      </c>
      <c r="Y919" s="313" t="s">
        <v>56</v>
      </c>
      <c r="Z919" s="314" t="str">
        <f>IF(SUM($E919:$N919)&gt;0,$X919*(VLOOKUP($Y919,'Lookup Tables'!$K$4:$L$7,2,FALSE)),"")</f>
        <v/>
      </c>
      <c r="AA919" s="309">
        <v>100</v>
      </c>
      <c r="AB919" s="314" t="str">
        <f t="shared" si="174"/>
        <v/>
      </c>
      <c r="AC919" s="309" t="s">
        <v>62</v>
      </c>
      <c r="AD919" s="314" t="str">
        <f t="shared" si="175"/>
        <v/>
      </c>
      <c r="AE919" s="309" t="s">
        <v>56</v>
      </c>
      <c r="AF919" s="314" t="str">
        <f t="shared" si="176"/>
        <v/>
      </c>
      <c r="AG919" s="315" t="str">
        <f t="shared" si="179"/>
        <v/>
      </c>
      <c r="AH919" s="316" t="s">
        <v>68</v>
      </c>
      <c r="AI919" s="317" t="str">
        <f t="shared" si="177"/>
        <v/>
      </c>
    </row>
    <row r="920" spans="1:35" ht="17.25" customHeight="1" x14ac:dyDescent="0.3">
      <c r="A920" s="24"/>
      <c r="B920" s="302">
        <v>908</v>
      </c>
      <c r="C920" s="303"/>
      <c r="D920" s="303"/>
      <c r="E920" s="304"/>
      <c r="F920" s="304"/>
      <c r="G920" s="304"/>
      <c r="H920" s="304"/>
      <c r="I920" s="304"/>
      <c r="J920" s="304"/>
      <c r="K920" s="304"/>
      <c r="L920" s="304"/>
      <c r="M920" s="304"/>
      <c r="N920" s="304"/>
      <c r="O920" s="305" t="str">
        <f t="shared" si="178"/>
        <v/>
      </c>
      <c r="P920" s="306" t="str">
        <f t="shared" si="168"/>
        <v/>
      </c>
      <c r="Q920" s="307">
        <f t="shared" si="169"/>
        <v>100</v>
      </c>
      <c r="R920" s="308" t="str">
        <f t="shared" si="170"/>
        <v/>
      </c>
      <c r="S920" s="309">
        <v>100</v>
      </c>
      <c r="T920" s="310" t="str">
        <f t="shared" si="171"/>
        <v/>
      </c>
      <c r="U920" s="311">
        <v>0</v>
      </c>
      <c r="V920" s="312" t="str">
        <f t="shared" si="172"/>
        <v/>
      </c>
      <c r="W920" s="313" t="s">
        <v>125</v>
      </c>
      <c r="X920" s="314" t="str">
        <f t="shared" si="173"/>
        <v/>
      </c>
      <c r="Y920" s="313" t="s">
        <v>56</v>
      </c>
      <c r="Z920" s="314" t="str">
        <f>IF(SUM($E920:$N920)&gt;0,$X920*(VLOOKUP($Y920,'Lookup Tables'!$K$4:$L$7,2,FALSE)),"")</f>
        <v/>
      </c>
      <c r="AA920" s="309">
        <v>100</v>
      </c>
      <c r="AB920" s="314" t="str">
        <f t="shared" si="174"/>
        <v/>
      </c>
      <c r="AC920" s="309" t="s">
        <v>62</v>
      </c>
      <c r="AD920" s="314" t="str">
        <f t="shared" si="175"/>
        <v/>
      </c>
      <c r="AE920" s="309" t="s">
        <v>56</v>
      </c>
      <c r="AF920" s="314" t="str">
        <f t="shared" si="176"/>
        <v/>
      </c>
      <c r="AG920" s="315" t="str">
        <f t="shared" si="179"/>
        <v/>
      </c>
      <c r="AH920" s="316" t="s">
        <v>68</v>
      </c>
      <c r="AI920" s="317" t="str">
        <f t="shared" si="177"/>
        <v/>
      </c>
    </row>
    <row r="921" spans="1:35" ht="17.25" customHeight="1" x14ac:dyDescent="0.3">
      <c r="A921" s="24"/>
      <c r="B921" s="302">
        <v>909</v>
      </c>
      <c r="C921" s="303"/>
      <c r="D921" s="303"/>
      <c r="E921" s="304"/>
      <c r="F921" s="304"/>
      <c r="G921" s="304"/>
      <c r="H921" s="304"/>
      <c r="I921" s="304"/>
      <c r="J921" s="304"/>
      <c r="K921" s="304"/>
      <c r="L921" s="304"/>
      <c r="M921" s="304"/>
      <c r="N921" s="304"/>
      <c r="O921" s="305" t="str">
        <f t="shared" si="178"/>
        <v/>
      </c>
      <c r="P921" s="306" t="str">
        <f t="shared" si="168"/>
        <v/>
      </c>
      <c r="Q921" s="307">
        <f t="shared" si="169"/>
        <v>100</v>
      </c>
      <c r="R921" s="308" t="str">
        <f t="shared" si="170"/>
        <v/>
      </c>
      <c r="S921" s="309">
        <v>100</v>
      </c>
      <c r="T921" s="310" t="str">
        <f t="shared" si="171"/>
        <v/>
      </c>
      <c r="U921" s="311">
        <v>0</v>
      </c>
      <c r="V921" s="312" t="str">
        <f t="shared" si="172"/>
        <v/>
      </c>
      <c r="W921" s="313" t="s">
        <v>125</v>
      </c>
      <c r="X921" s="314" t="str">
        <f t="shared" si="173"/>
        <v/>
      </c>
      <c r="Y921" s="313" t="s">
        <v>56</v>
      </c>
      <c r="Z921" s="314" t="str">
        <f>IF(SUM($E921:$N921)&gt;0,$X921*(VLOOKUP($Y921,'Lookup Tables'!$K$4:$L$7,2,FALSE)),"")</f>
        <v/>
      </c>
      <c r="AA921" s="309">
        <v>100</v>
      </c>
      <c r="AB921" s="314" t="str">
        <f t="shared" si="174"/>
        <v/>
      </c>
      <c r="AC921" s="309" t="s">
        <v>62</v>
      </c>
      <c r="AD921" s="314" t="str">
        <f t="shared" si="175"/>
        <v/>
      </c>
      <c r="AE921" s="309" t="s">
        <v>56</v>
      </c>
      <c r="AF921" s="314" t="str">
        <f t="shared" si="176"/>
        <v/>
      </c>
      <c r="AG921" s="315" t="str">
        <f t="shared" si="179"/>
        <v/>
      </c>
      <c r="AH921" s="316" t="s">
        <v>68</v>
      </c>
      <c r="AI921" s="317" t="str">
        <f t="shared" si="177"/>
        <v/>
      </c>
    </row>
    <row r="922" spans="1:35" ht="17.25" customHeight="1" x14ac:dyDescent="0.3">
      <c r="A922" s="24"/>
      <c r="B922" s="302">
        <v>910</v>
      </c>
      <c r="C922" s="303"/>
      <c r="D922" s="303"/>
      <c r="E922" s="304"/>
      <c r="F922" s="304"/>
      <c r="G922" s="304"/>
      <c r="H922" s="304"/>
      <c r="I922" s="304"/>
      <c r="J922" s="304"/>
      <c r="K922" s="304"/>
      <c r="L922" s="304"/>
      <c r="M922" s="304"/>
      <c r="N922" s="304"/>
      <c r="O922" s="305" t="str">
        <f t="shared" si="178"/>
        <v/>
      </c>
      <c r="P922" s="306" t="str">
        <f t="shared" si="168"/>
        <v/>
      </c>
      <c r="Q922" s="307">
        <f t="shared" si="169"/>
        <v>100</v>
      </c>
      <c r="R922" s="308" t="str">
        <f t="shared" si="170"/>
        <v/>
      </c>
      <c r="S922" s="309">
        <v>100</v>
      </c>
      <c r="T922" s="310" t="str">
        <f t="shared" si="171"/>
        <v/>
      </c>
      <c r="U922" s="311">
        <v>0</v>
      </c>
      <c r="V922" s="312" t="str">
        <f t="shared" si="172"/>
        <v/>
      </c>
      <c r="W922" s="313" t="s">
        <v>125</v>
      </c>
      <c r="X922" s="314" t="str">
        <f t="shared" si="173"/>
        <v/>
      </c>
      <c r="Y922" s="313" t="s">
        <v>56</v>
      </c>
      <c r="Z922" s="314" t="str">
        <f>IF(SUM($E922:$N922)&gt;0,$X922*(VLOOKUP($Y922,'Lookup Tables'!$K$4:$L$7,2,FALSE)),"")</f>
        <v/>
      </c>
      <c r="AA922" s="309">
        <v>100</v>
      </c>
      <c r="AB922" s="314" t="str">
        <f t="shared" si="174"/>
        <v/>
      </c>
      <c r="AC922" s="309" t="s">
        <v>62</v>
      </c>
      <c r="AD922" s="314" t="str">
        <f t="shared" si="175"/>
        <v/>
      </c>
      <c r="AE922" s="309" t="s">
        <v>56</v>
      </c>
      <c r="AF922" s="314" t="str">
        <f t="shared" si="176"/>
        <v/>
      </c>
      <c r="AG922" s="315" t="str">
        <f t="shared" si="179"/>
        <v/>
      </c>
      <c r="AH922" s="316" t="s">
        <v>68</v>
      </c>
      <c r="AI922" s="317" t="str">
        <f t="shared" si="177"/>
        <v/>
      </c>
    </row>
    <row r="923" spans="1:35" ht="17.25" customHeight="1" x14ac:dyDescent="0.3">
      <c r="A923" s="24"/>
      <c r="B923" s="302">
        <v>911</v>
      </c>
      <c r="C923" s="303"/>
      <c r="D923" s="303"/>
      <c r="E923" s="304"/>
      <c r="F923" s="304"/>
      <c r="G923" s="304"/>
      <c r="H923" s="304"/>
      <c r="I923" s="304"/>
      <c r="J923" s="304"/>
      <c r="K923" s="304"/>
      <c r="L923" s="304"/>
      <c r="M923" s="304"/>
      <c r="N923" s="304"/>
      <c r="O923" s="305" t="str">
        <f t="shared" si="178"/>
        <v/>
      </c>
      <c r="P923" s="306" t="str">
        <f t="shared" si="168"/>
        <v/>
      </c>
      <c r="Q923" s="307">
        <f t="shared" si="169"/>
        <v>100</v>
      </c>
      <c r="R923" s="308" t="str">
        <f t="shared" si="170"/>
        <v/>
      </c>
      <c r="S923" s="309">
        <v>100</v>
      </c>
      <c r="T923" s="310" t="str">
        <f t="shared" si="171"/>
        <v/>
      </c>
      <c r="U923" s="311">
        <v>0</v>
      </c>
      <c r="V923" s="312" t="str">
        <f t="shared" si="172"/>
        <v/>
      </c>
      <c r="W923" s="313" t="s">
        <v>125</v>
      </c>
      <c r="X923" s="314" t="str">
        <f t="shared" si="173"/>
        <v/>
      </c>
      <c r="Y923" s="313" t="s">
        <v>56</v>
      </c>
      <c r="Z923" s="314" t="str">
        <f>IF(SUM($E923:$N923)&gt;0,$X923*(VLOOKUP($Y923,'Lookup Tables'!$K$4:$L$7,2,FALSE)),"")</f>
        <v/>
      </c>
      <c r="AA923" s="309">
        <v>100</v>
      </c>
      <c r="AB923" s="314" t="str">
        <f t="shared" si="174"/>
        <v/>
      </c>
      <c r="AC923" s="309" t="s">
        <v>62</v>
      </c>
      <c r="AD923" s="314" t="str">
        <f t="shared" si="175"/>
        <v/>
      </c>
      <c r="AE923" s="309" t="s">
        <v>56</v>
      </c>
      <c r="AF923" s="314" t="str">
        <f t="shared" si="176"/>
        <v/>
      </c>
      <c r="AG923" s="315" t="str">
        <f t="shared" si="179"/>
        <v/>
      </c>
      <c r="AH923" s="316" t="s">
        <v>68</v>
      </c>
      <c r="AI923" s="317" t="str">
        <f t="shared" si="177"/>
        <v/>
      </c>
    </row>
    <row r="924" spans="1:35" ht="17.25" customHeight="1" x14ac:dyDescent="0.3">
      <c r="A924" s="24"/>
      <c r="B924" s="302">
        <v>912</v>
      </c>
      <c r="C924" s="303"/>
      <c r="D924" s="303"/>
      <c r="E924" s="304"/>
      <c r="F924" s="304"/>
      <c r="G924" s="304"/>
      <c r="H924" s="304"/>
      <c r="I924" s="304"/>
      <c r="J924" s="304"/>
      <c r="K924" s="304"/>
      <c r="L924" s="304"/>
      <c r="M924" s="304"/>
      <c r="N924" s="304"/>
      <c r="O924" s="305" t="str">
        <f t="shared" si="178"/>
        <v/>
      </c>
      <c r="P924" s="306" t="str">
        <f t="shared" si="168"/>
        <v/>
      </c>
      <c r="Q924" s="307">
        <f t="shared" si="169"/>
        <v>100</v>
      </c>
      <c r="R924" s="308" t="str">
        <f t="shared" si="170"/>
        <v/>
      </c>
      <c r="S924" s="309">
        <v>100</v>
      </c>
      <c r="T924" s="310" t="str">
        <f t="shared" si="171"/>
        <v/>
      </c>
      <c r="U924" s="311">
        <v>0</v>
      </c>
      <c r="V924" s="312" t="str">
        <f t="shared" si="172"/>
        <v/>
      </c>
      <c r="W924" s="313" t="s">
        <v>125</v>
      </c>
      <c r="X924" s="314" t="str">
        <f t="shared" si="173"/>
        <v/>
      </c>
      <c r="Y924" s="313" t="s">
        <v>56</v>
      </c>
      <c r="Z924" s="314" t="str">
        <f>IF(SUM($E924:$N924)&gt;0,$X924*(VLOOKUP($Y924,'Lookup Tables'!$K$4:$L$7,2,FALSE)),"")</f>
        <v/>
      </c>
      <c r="AA924" s="309">
        <v>100</v>
      </c>
      <c r="AB924" s="314" t="str">
        <f t="shared" si="174"/>
        <v/>
      </c>
      <c r="AC924" s="309" t="s">
        <v>62</v>
      </c>
      <c r="AD924" s="314" t="str">
        <f t="shared" si="175"/>
        <v/>
      </c>
      <c r="AE924" s="309" t="s">
        <v>56</v>
      </c>
      <c r="AF924" s="314" t="str">
        <f t="shared" si="176"/>
        <v/>
      </c>
      <c r="AG924" s="315" t="str">
        <f t="shared" si="179"/>
        <v/>
      </c>
      <c r="AH924" s="316" t="s">
        <v>68</v>
      </c>
      <c r="AI924" s="317" t="str">
        <f t="shared" si="177"/>
        <v/>
      </c>
    </row>
    <row r="925" spans="1:35" ht="17.25" customHeight="1" x14ac:dyDescent="0.3">
      <c r="A925" s="24"/>
      <c r="B925" s="302">
        <v>913</v>
      </c>
      <c r="C925" s="303"/>
      <c r="D925" s="303"/>
      <c r="E925" s="304"/>
      <c r="F925" s="304"/>
      <c r="G925" s="304"/>
      <c r="H925" s="304"/>
      <c r="I925" s="304"/>
      <c r="J925" s="304"/>
      <c r="K925" s="304"/>
      <c r="L925" s="304"/>
      <c r="M925" s="304"/>
      <c r="N925" s="304"/>
      <c r="O925" s="305" t="str">
        <f t="shared" si="178"/>
        <v/>
      </c>
      <c r="P925" s="306" t="str">
        <f t="shared" si="168"/>
        <v/>
      </c>
      <c r="Q925" s="307">
        <f t="shared" si="169"/>
        <v>100</v>
      </c>
      <c r="R925" s="308" t="str">
        <f t="shared" si="170"/>
        <v/>
      </c>
      <c r="S925" s="309">
        <v>100</v>
      </c>
      <c r="T925" s="310" t="str">
        <f t="shared" si="171"/>
        <v/>
      </c>
      <c r="U925" s="311">
        <v>0</v>
      </c>
      <c r="V925" s="312" t="str">
        <f t="shared" si="172"/>
        <v/>
      </c>
      <c r="W925" s="313" t="s">
        <v>125</v>
      </c>
      <c r="X925" s="314" t="str">
        <f t="shared" si="173"/>
        <v/>
      </c>
      <c r="Y925" s="313" t="s">
        <v>56</v>
      </c>
      <c r="Z925" s="314" t="str">
        <f>IF(SUM($E925:$N925)&gt;0,$X925*(VLOOKUP($Y925,'Lookup Tables'!$K$4:$L$7,2,FALSE)),"")</f>
        <v/>
      </c>
      <c r="AA925" s="309">
        <v>100</v>
      </c>
      <c r="AB925" s="314" t="str">
        <f t="shared" si="174"/>
        <v/>
      </c>
      <c r="AC925" s="309" t="s">
        <v>62</v>
      </c>
      <c r="AD925" s="314" t="str">
        <f t="shared" si="175"/>
        <v/>
      </c>
      <c r="AE925" s="309" t="s">
        <v>56</v>
      </c>
      <c r="AF925" s="314" t="str">
        <f t="shared" si="176"/>
        <v/>
      </c>
      <c r="AG925" s="315" t="str">
        <f t="shared" si="179"/>
        <v/>
      </c>
      <c r="AH925" s="316" t="s">
        <v>68</v>
      </c>
      <c r="AI925" s="317" t="str">
        <f t="shared" si="177"/>
        <v/>
      </c>
    </row>
    <row r="926" spans="1:35" ht="17.25" customHeight="1" x14ac:dyDescent="0.3">
      <c r="A926" s="24"/>
      <c r="B926" s="302">
        <v>914</v>
      </c>
      <c r="C926" s="303"/>
      <c r="D926" s="303"/>
      <c r="E926" s="304"/>
      <c r="F926" s="304"/>
      <c r="G926" s="304"/>
      <c r="H926" s="304"/>
      <c r="I926" s="304"/>
      <c r="J926" s="304"/>
      <c r="K926" s="304"/>
      <c r="L926" s="304"/>
      <c r="M926" s="304"/>
      <c r="N926" s="304"/>
      <c r="O926" s="305" t="str">
        <f t="shared" si="178"/>
        <v/>
      </c>
      <c r="P926" s="306" t="str">
        <f t="shared" si="168"/>
        <v/>
      </c>
      <c r="Q926" s="307">
        <f t="shared" si="169"/>
        <v>100</v>
      </c>
      <c r="R926" s="308" t="str">
        <f t="shared" si="170"/>
        <v/>
      </c>
      <c r="S926" s="309">
        <v>100</v>
      </c>
      <c r="T926" s="310" t="str">
        <f t="shared" si="171"/>
        <v/>
      </c>
      <c r="U926" s="311">
        <v>0</v>
      </c>
      <c r="V926" s="312" t="str">
        <f t="shared" si="172"/>
        <v/>
      </c>
      <c r="W926" s="313" t="s">
        <v>125</v>
      </c>
      <c r="X926" s="314" t="str">
        <f t="shared" si="173"/>
        <v/>
      </c>
      <c r="Y926" s="313" t="s">
        <v>56</v>
      </c>
      <c r="Z926" s="314" t="str">
        <f>IF(SUM($E926:$N926)&gt;0,$X926*(VLOOKUP($Y926,'Lookup Tables'!$K$4:$L$7,2,FALSE)),"")</f>
        <v/>
      </c>
      <c r="AA926" s="309">
        <v>100</v>
      </c>
      <c r="AB926" s="314" t="str">
        <f t="shared" si="174"/>
        <v/>
      </c>
      <c r="AC926" s="309" t="s">
        <v>62</v>
      </c>
      <c r="AD926" s="314" t="str">
        <f t="shared" si="175"/>
        <v/>
      </c>
      <c r="AE926" s="309" t="s">
        <v>56</v>
      </c>
      <c r="AF926" s="314" t="str">
        <f t="shared" si="176"/>
        <v/>
      </c>
      <c r="AG926" s="315" t="str">
        <f t="shared" si="179"/>
        <v/>
      </c>
      <c r="AH926" s="316" t="s">
        <v>68</v>
      </c>
      <c r="AI926" s="317" t="str">
        <f t="shared" si="177"/>
        <v/>
      </c>
    </row>
    <row r="927" spans="1:35" ht="17.25" customHeight="1" x14ac:dyDescent="0.3">
      <c r="A927" s="24"/>
      <c r="B927" s="302">
        <v>915</v>
      </c>
      <c r="C927" s="303"/>
      <c r="D927" s="303"/>
      <c r="E927" s="304"/>
      <c r="F927" s="304"/>
      <c r="G927" s="304"/>
      <c r="H927" s="304"/>
      <c r="I927" s="304"/>
      <c r="J927" s="304"/>
      <c r="K927" s="304"/>
      <c r="L927" s="304"/>
      <c r="M927" s="304"/>
      <c r="N927" s="304"/>
      <c r="O927" s="305" t="str">
        <f t="shared" si="178"/>
        <v/>
      </c>
      <c r="P927" s="306" t="str">
        <f t="shared" si="168"/>
        <v/>
      </c>
      <c r="Q927" s="307">
        <f t="shared" si="169"/>
        <v>100</v>
      </c>
      <c r="R927" s="308" t="str">
        <f t="shared" si="170"/>
        <v/>
      </c>
      <c r="S927" s="309">
        <v>100</v>
      </c>
      <c r="T927" s="310" t="str">
        <f t="shared" si="171"/>
        <v/>
      </c>
      <c r="U927" s="311">
        <v>0</v>
      </c>
      <c r="V927" s="312" t="str">
        <f t="shared" si="172"/>
        <v/>
      </c>
      <c r="W927" s="313" t="s">
        <v>125</v>
      </c>
      <c r="X927" s="314" t="str">
        <f t="shared" si="173"/>
        <v/>
      </c>
      <c r="Y927" s="313" t="s">
        <v>56</v>
      </c>
      <c r="Z927" s="314" t="str">
        <f>IF(SUM($E927:$N927)&gt;0,$X927*(VLOOKUP($Y927,'Lookup Tables'!$K$4:$L$7,2,FALSE)),"")</f>
        <v/>
      </c>
      <c r="AA927" s="309">
        <v>100</v>
      </c>
      <c r="AB927" s="314" t="str">
        <f t="shared" si="174"/>
        <v/>
      </c>
      <c r="AC927" s="309" t="s">
        <v>62</v>
      </c>
      <c r="AD927" s="314" t="str">
        <f t="shared" si="175"/>
        <v/>
      </c>
      <c r="AE927" s="309" t="s">
        <v>56</v>
      </c>
      <c r="AF927" s="314" t="str">
        <f t="shared" si="176"/>
        <v/>
      </c>
      <c r="AG927" s="315" t="str">
        <f t="shared" si="179"/>
        <v/>
      </c>
      <c r="AH927" s="316" t="s">
        <v>68</v>
      </c>
      <c r="AI927" s="317" t="str">
        <f t="shared" si="177"/>
        <v/>
      </c>
    </row>
    <row r="928" spans="1:35" ht="17.25" customHeight="1" x14ac:dyDescent="0.3">
      <c r="A928" s="24"/>
      <c r="B928" s="302">
        <v>916</v>
      </c>
      <c r="C928" s="303"/>
      <c r="D928" s="303"/>
      <c r="E928" s="304"/>
      <c r="F928" s="304"/>
      <c r="G928" s="304"/>
      <c r="H928" s="304"/>
      <c r="I928" s="304"/>
      <c r="J928" s="304"/>
      <c r="K928" s="304"/>
      <c r="L928" s="304"/>
      <c r="M928" s="304"/>
      <c r="N928" s="304"/>
      <c r="O928" s="305" t="str">
        <f t="shared" si="178"/>
        <v/>
      </c>
      <c r="P928" s="306" t="str">
        <f t="shared" si="168"/>
        <v/>
      </c>
      <c r="Q928" s="307">
        <f t="shared" si="169"/>
        <v>100</v>
      </c>
      <c r="R928" s="308" t="str">
        <f t="shared" si="170"/>
        <v/>
      </c>
      <c r="S928" s="309">
        <v>100</v>
      </c>
      <c r="T928" s="310" t="str">
        <f t="shared" si="171"/>
        <v/>
      </c>
      <c r="U928" s="311">
        <v>0</v>
      </c>
      <c r="V928" s="312" t="str">
        <f t="shared" si="172"/>
        <v/>
      </c>
      <c r="W928" s="313" t="s">
        <v>125</v>
      </c>
      <c r="X928" s="314" t="str">
        <f t="shared" si="173"/>
        <v/>
      </c>
      <c r="Y928" s="313" t="s">
        <v>56</v>
      </c>
      <c r="Z928" s="314" t="str">
        <f>IF(SUM($E928:$N928)&gt;0,$X928*(VLOOKUP($Y928,'Lookup Tables'!$K$4:$L$7,2,FALSE)),"")</f>
        <v/>
      </c>
      <c r="AA928" s="309">
        <v>100</v>
      </c>
      <c r="AB928" s="314" t="str">
        <f t="shared" si="174"/>
        <v/>
      </c>
      <c r="AC928" s="309" t="s">
        <v>62</v>
      </c>
      <c r="AD928" s="314" t="str">
        <f t="shared" si="175"/>
        <v/>
      </c>
      <c r="AE928" s="309" t="s">
        <v>56</v>
      </c>
      <c r="AF928" s="314" t="str">
        <f t="shared" si="176"/>
        <v/>
      </c>
      <c r="AG928" s="315" t="str">
        <f t="shared" si="179"/>
        <v/>
      </c>
      <c r="AH928" s="316" t="s">
        <v>68</v>
      </c>
      <c r="AI928" s="317" t="str">
        <f t="shared" si="177"/>
        <v/>
      </c>
    </row>
    <row r="929" spans="1:35" ht="17.25" customHeight="1" x14ac:dyDescent="0.3">
      <c r="A929" s="24"/>
      <c r="B929" s="302">
        <v>917</v>
      </c>
      <c r="C929" s="303"/>
      <c r="D929" s="303"/>
      <c r="E929" s="304"/>
      <c r="F929" s="304"/>
      <c r="G929" s="304"/>
      <c r="H929" s="304"/>
      <c r="I929" s="304"/>
      <c r="J929" s="304"/>
      <c r="K929" s="304"/>
      <c r="L929" s="304"/>
      <c r="M929" s="304"/>
      <c r="N929" s="304"/>
      <c r="O929" s="305" t="str">
        <f t="shared" si="178"/>
        <v/>
      </c>
      <c r="P929" s="306" t="str">
        <f t="shared" si="168"/>
        <v/>
      </c>
      <c r="Q929" s="307">
        <f t="shared" si="169"/>
        <v>100</v>
      </c>
      <c r="R929" s="308" t="str">
        <f t="shared" si="170"/>
        <v/>
      </c>
      <c r="S929" s="309">
        <v>100</v>
      </c>
      <c r="T929" s="310" t="str">
        <f t="shared" si="171"/>
        <v/>
      </c>
      <c r="U929" s="311">
        <v>0</v>
      </c>
      <c r="V929" s="312" t="str">
        <f t="shared" si="172"/>
        <v/>
      </c>
      <c r="W929" s="313" t="s">
        <v>125</v>
      </c>
      <c r="X929" s="314" t="str">
        <f t="shared" si="173"/>
        <v/>
      </c>
      <c r="Y929" s="313" t="s">
        <v>56</v>
      </c>
      <c r="Z929" s="314" t="str">
        <f>IF(SUM($E929:$N929)&gt;0,$X929*(VLOOKUP($Y929,'Lookup Tables'!$K$4:$L$7,2,FALSE)),"")</f>
        <v/>
      </c>
      <c r="AA929" s="309">
        <v>100</v>
      </c>
      <c r="AB929" s="314" t="str">
        <f t="shared" si="174"/>
        <v/>
      </c>
      <c r="AC929" s="309" t="s">
        <v>62</v>
      </c>
      <c r="AD929" s="314" t="str">
        <f t="shared" si="175"/>
        <v/>
      </c>
      <c r="AE929" s="309" t="s">
        <v>56</v>
      </c>
      <c r="AF929" s="314" t="str">
        <f t="shared" si="176"/>
        <v/>
      </c>
      <c r="AG929" s="315" t="str">
        <f t="shared" si="179"/>
        <v/>
      </c>
      <c r="AH929" s="316" t="s">
        <v>68</v>
      </c>
      <c r="AI929" s="317" t="str">
        <f t="shared" si="177"/>
        <v/>
      </c>
    </row>
    <row r="930" spans="1:35" ht="17.25" customHeight="1" x14ac:dyDescent="0.3">
      <c r="A930" s="24"/>
      <c r="B930" s="302">
        <v>918</v>
      </c>
      <c r="C930" s="303"/>
      <c r="D930" s="303"/>
      <c r="E930" s="304"/>
      <c r="F930" s="304"/>
      <c r="G930" s="304"/>
      <c r="H930" s="304"/>
      <c r="I930" s="304"/>
      <c r="J930" s="304"/>
      <c r="K930" s="304"/>
      <c r="L930" s="304"/>
      <c r="M930" s="304"/>
      <c r="N930" s="304"/>
      <c r="O930" s="305" t="str">
        <f t="shared" si="178"/>
        <v/>
      </c>
      <c r="P930" s="306" t="str">
        <f t="shared" si="168"/>
        <v/>
      </c>
      <c r="Q930" s="307">
        <f t="shared" si="169"/>
        <v>100</v>
      </c>
      <c r="R930" s="308" t="str">
        <f t="shared" si="170"/>
        <v/>
      </c>
      <c r="S930" s="309">
        <v>100</v>
      </c>
      <c r="T930" s="310" t="str">
        <f t="shared" si="171"/>
        <v/>
      </c>
      <c r="U930" s="311">
        <v>0</v>
      </c>
      <c r="V930" s="312" t="str">
        <f t="shared" si="172"/>
        <v/>
      </c>
      <c r="W930" s="313" t="s">
        <v>125</v>
      </c>
      <c r="X930" s="314" t="str">
        <f t="shared" si="173"/>
        <v/>
      </c>
      <c r="Y930" s="313" t="s">
        <v>56</v>
      </c>
      <c r="Z930" s="314" t="str">
        <f>IF(SUM($E930:$N930)&gt;0,$X930*(VLOOKUP($Y930,'Lookup Tables'!$K$4:$L$7,2,FALSE)),"")</f>
        <v/>
      </c>
      <c r="AA930" s="309">
        <v>100</v>
      </c>
      <c r="AB930" s="314" t="str">
        <f t="shared" si="174"/>
        <v/>
      </c>
      <c r="AC930" s="309" t="s">
        <v>62</v>
      </c>
      <c r="AD930" s="314" t="str">
        <f t="shared" si="175"/>
        <v/>
      </c>
      <c r="AE930" s="309" t="s">
        <v>56</v>
      </c>
      <c r="AF930" s="314" t="str">
        <f t="shared" si="176"/>
        <v/>
      </c>
      <c r="AG930" s="315" t="str">
        <f t="shared" si="179"/>
        <v/>
      </c>
      <c r="AH930" s="316" t="s">
        <v>68</v>
      </c>
      <c r="AI930" s="317" t="str">
        <f t="shared" si="177"/>
        <v/>
      </c>
    </row>
    <row r="931" spans="1:35" ht="17.25" customHeight="1" x14ac:dyDescent="0.3">
      <c r="A931" s="24"/>
      <c r="B931" s="302">
        <v>919</v>
      </c>
      <c r="C931" s="303"/>
      <c r="D931" s="303"/>
      <c r="E931" s="304"/>
      <c r="F931" s="304"/>
      <c r="G931" s="304"/>
      <c r="H931" s="304"/>
      <c r="I931" s="304"/>
      <c r="J931" s="304"/>
      <c r="K931" s="304"/>
      <c r="L931" s="304"/>
      <c r="M931" s="304"/>
      <c r="N931" s="304"/>
      <c r="O931" s="305" t="str">
        <f t="shared" si="178"/>
        <v/>
      </c>
      <c r="P931" s="306" t="str">
        <f t="shared" si="168"/>
        <v/>
      </c>
      <c r="Q931" s="307">
        <f t="shared" si="169"/>
        <v>100</v>
      </c>
      <c r="R931" s="308" t="str">
        <f t="shared" si="170"/>
        <v/>
      </c>
      <c r="S931" s="309">
        <v>100</v>
      </c>
      <c r="T931" s="310" t="str">
        <f t="shared" si="171"/>
        <v/>
      </c>
      <c r="U931" s="311">
        <v>0</v>
      </c>
      <c r="V931" s="312" t="str">
        <f t="shared" si="172"/>
        <v/>
      </c>
      <c r="W931" s="313" t="s">
        <v>125</v>
      </c>
      <c r="X931" s="314" t="str">
        <f t="shared" si="173"/>
        <v/>
      </c>
      <c r="Y931" s="313" t="s">
        <v>56</v>
      </c>
      <c r="Z931" s="314" t="str">
        <f>IF(SUM($E931:$N931)&gt;0,$X931*(VLOOKUP($Y931,'Lookup Tables'!$K$4:$L$7,2,FALSE)),"")</f>
        <v/>
      </c>
      <c r="AA931" s="309">
        <v>100</v>
      </c>
      <c r="AB931" s="314" t="str">
        <f t="shared" si="174"/>
        <v/>
      </c>
      <c r="AC931" s="309" t="s">
        <v>62</v>
      </c>
      <c r="AD931" s="314" t="str">
        <f t="shared" si="175"/>
        <v/>
      </c>
      <c r="AE931" s="309" t="s">
        <v>56</v>
      </c>
      <c r="AF931" s="314" t="str">
        <f t="shared" si="176"/>
        <v/>
      </c>
      <c r="AG931" s="315" t="str">
        <f t="shared" si="179"/>
        <v/>
      </c>
      <c r="AH931" s="316" t="s">
        <v>68</v>
      </c>
      <c r="AI931" s="317" t="str">
        <f t="shared" si="177"/>
        <v/>
      </c>
    </row>
    <row r="932" spans="1:35" ht="17.25" customHeight="1" x14ac:dyDescent="0.3">
      <c r="A932" s="24"/>
      <c r="B932" s="302">
        <v>920</v>
      </c>
      <c r="C932" s="303"/>
      <c r="D932" s="303"/>
      <c r="E932" s="304"/>
      <c r="F932" s="304"/>
      <c r="G932" s="304"/>
      <c r="H932" s="304"/>
      <c r="I932" s="304"/>
      <c r="J932" s="304"/>
      <c r="K932" s="304"/>
      <c r="L932" s="304"/>
      <c r="M932" s="304"/>
      <c r="N932" s="304"/>
      <c r="O932" s="305" t="str">
        <f t="shared" si="178"/>
        <v/>
      </c>
      <c r="P932" s="306" t="str">
        <f t="shared" si="168"/>
        <v/>
      </c>
      <c r="Q932" s="307">
        <f t="shared" si="169"/>
        <v>100</v>
      </c>
      <c r="R932" s="308" t="str">
        <f t="shared" si="170"/>
        <v/>
      </c>
      <c r="S932" s="309">
        <v>100</v>
      </c>
      <c r="T932" s="310" t="str">
        <f t="shared" si="171"/>
        <v/>
      </c>
      <c r="U932" s="311">
        <v>0</v>
      </c>
      <c r="V932" s="312" t="str">
        <f t="shared" si="172"/>
        <v/>
      </c>
      <c r="W932" s="313" t="s">
        <v>125</v>
      </c>
      <c r="X932" s="314" t="str">
        <f t="shared" si="173"/>
        <v/>
      </c>
      <c r="Y932" s="313" t="s">
        <v>56</v>
      </c>
      <c r="Z932" s="314" t="str">
        <f>IF(SUM($E932:$N932)&gt;0,$X932*(VLOOKUP($Y932,'Lookup Tables'!$K$4:$L$7,2,FALSE)),"")</f>
        <v/>
      </c>
      <c r="AA932" s="309">
        <v>100</v>
      </c>
      <c r="AB932" s="314" t="str">
        <f t="shared" si="174"/>
        <v/>
      </c>
      <c r="AC932" s="309" t="s">
        <v>62</v>
      </c>
      <c r="AD932" s="314" t="str">
        <f t="shared" si="175"/>
        <v/>
      </c>
      <c r="AE932" s="309" t="s">
        <v>56</v>
      </c>
      <c r="AF932" s="314" t="str">
        <f t="shared" si="176"/>
        <v/>
      </c>
      <c r="AG932" s="315" t="str">
        <f t="shared" si="179"/>
        <v/>
      </c>
      <c r="AH932" s="316" t="s">
        <v>68</v>
      </c>
      <c r="AI932" s="317" t="str">
        <f t="shared" si="177"/>
        <v/>
      </c>
    </row>
    <row r="933" spans="1:35" ht="17.25" customHeight="1" x14ac:dyDescent="0.3">
      <c r="A933" s="24"/>
      <c r="B933" s="302">
        <v>921</v>
      </c>
      <c r="C933" s="303"/>
      <c r="D933" s="303"/>
      <c r="E933" s="304"/>
      <c r="F933" s="304"/>
      <c r="G933" s="304"/>
      <c r="H933" s="304"/>
      <c r="I933" s="304"/>
      <c r="J933" s="304"/>
      <c r="K933" s="304"/>
      <c r="L933" s="304"/>
      <c r="M933" s="304"/>
      <c r="N933" s="304"/>
      <c r="O933" s="305" t="str">
        <f t="shared" si="178"/>
        <v/>
      </c>
      <c r="P933" s="306" t="str">
        <f t="shared" si="168"/>
        <v/>
      </c>
      <c r="Q933" s="307">
        <f t="shared" si="169"/>
        <v>100</v>
      </c>
      <c r="R933" s="308" t="str">
        <f t="shared" si="170"/>
        <v/>
      </c>
      <c r="S933" s="309">
        <v>100</v>
      </c>
      <c r="T933" s="310" t="str">
        <f t="shared" si="171"/>
        <v/>
      </c>
      <c r="U933" s="311">
        <v>0</v>
      </c>
      <c r="V933" s="312" t="str">
        <f t="shared" si="172"/>
        <v/>
      </c>
      <c r="W933" s="313" t="s">
        <v>125</v>
      </c>
      <c r="X933" s="314" t="str">
        <f t="shared" si="173"/>
        <v/>
      </c>
      <c r="Y933" s="313" t="s">
        <v>56</v>
      </c>
      <c r="Z933" s="314" t="str">
        <f>IF(SUM($E933:$N933)&gt;0,$X933*(VLOOKUP($Y933,'Lookup Tables'!$K$4:$L$7,2,FALSE)),"")</f>
        <v/>
      </c>
      <c r="AA933" s="309">
        <v>100</v>
      </c>
      <c r="AB933" s="314" t="str">
        <f t="shared" si="174"/>
        <v/>
      </c>
      <c r="AC933" s="309" t="s">
        <v>62</v>
      </c>
      <c r="AD933" s="314" t="str">
        <f t="shared" si="175"/>
        <v/>
      </c>
      <c r="AE933" s="309" t="s">
        <v>56</v>
      </c>
      <c r="AF933" s="314" t="str">
        <f t="shared" si="176"/>
        <v/>
      </c>
      <c r="AG933" s="315" t="str">
        <f t="shared" si="179"/>
        <v/>
      </c>
      <c r="AH933" s="316" t="s">
        <v>68</v>
      </c>
      <c r="AI933" s="317" t="str">
        <f t="shared" si="177"/>
        <v/>
      </c>
    </row>
    <row r="934" spans="1:35" ht="17.25" customHeight="1" x14ac:dyDescent="0.3">
      <c r="A934" s="24"/>
      <c r="B934" s="302">
        <v>922</v>
      </c>
      <c r="C934" s="303"/>
      <c r="D934" s="303"/>
      <c r="E934" s="304"/>
      <c r="F934" s="304"/>
      <c r="G934" s="304"/>
      <c r="H934" s="304"/>
      <c r="I934" s="304"/>
      <c r="J934" s="304"/>
      <c r="K934" s="304"/>
      <c r="L934" s="304"/>
      <c r="M934" s="304"/>
      <c r="N934" s="304"/>
      <c r="O934" s="305" t="str">
        <f t="shared" si="178"/>
        <v/>
      </c>
      <c r="P934" s="306" t="str">
        <f t="shared" si="168"/>
        <v/>
      </c>
      <c r="Q934" s="307">
        <f t="shared" si="169"/>
        <v>100</v>
      </c>
      <c r="R934" s="308" t="str">
        <f t="shared" si="170"/>
        <v/>
      </c>
      <c r="S934" s="309">
        <v>100</v>
      </c>
      <c r="T934" s="310" t="str">
        <f t="shared" si="171"/>
        <v/>
      </c>
      <c r="U934" s="311">
        <v>0</v>
      </c>
      <c r="V934" s="312" t="str">
        <f t="shared" si="172"/>
        <v/>
      </c>
      <c r="W934" s="313" t="s">
        <v>125</v>
      </c>
      <c r="X934" s="314" t="str">
        <f t="shared" si="173"/>
        <v/>
      </c>
      <c r="Y934" s="313" t="s">
        <v>56</v>
      </c>
      <c r="Z934" s="314" t="str">
        <f>IF(SUM($E934:$N934)&gt;0,$X934*(VLOOKUP($Y934,'Lookup Tables'!$K$4:$L$7,2,FALSE)),"")</f>
        <v/>
      </c>
      <c r="AA934" s="309">
        <v>100</v>
      </c>
      <c r="AB934" s="314" t="str">
        <f t="shared" si="174"/>
        <v/>
      </c>
      <c r="AC934" s="309" t="s">
        <v>62</v>
      </c>
      <c r="AD934" s="314" t="str">
        <f t="shared" si="175"/>
        <v/>
      </c>
      <c r="AE934" s="309" t="s">
        <v>56</v>
      </c>
      <c r="AF934" s="314" t="str">
        <f t="shared" si="176"/>
        <v/>
      </c>
      <c r="AG934" s="315" t="str">
        <f t="shared" si="179"/>
        <v/>
      </c>
      <c r="AH934" s="316" t="s">
        <v>68</v>
      </c>
      <c r="AI934" s="317" t="str">
        <f t="shared" si="177"/>
        <v/>
      </c>
    </row>
    <row r="935" spans="1:35" ht="17.25" customHeight="1" x14ac:dyDescent="0.3">
      <c r="A935" s="24"/>
      <c r="B935" s="302">
        <v>923</v>
      </c>
      <c r="C935" s="303"/>
      <c r="D935" s="303"/>
      <c r="E935" s="304"/>
      <c r="F935" s="304"/>
      <c r="G935" s="304"/>
      <c r="H935" s="304"/>
      <c r="I935" s="304"/>
      <c r="J935" s="304"/>
      <c r="K935" s="304"/>
      <c r="L935" s="304"/>
      <c r="M935" s="304"/>
      <c r="N935" s="304"/>
      <c r="O935" s="305" t="str">
        <f t="shared" si="178"/>
        <v/>
      </c>
      <c r="P935" s="306" t="str">
        <f t="shared" si="168"/>
        <v/>
      </c>
      <c r="Q935" s="307">
        <f t="shared" si="169"/>
        <v>100</v>
      </c>
      <c r="R935" s="308" t="str">
        <f t="shared" si="170"/>
        <v/>
      </c>
      <c r="S935" s="309">
        <v>100</v>
      </c>
      <c r="T935" s="310" t="str">
        <f t="shared" si="171"/>
        <v/>
      </c>
      <c r="U935" s="311">
        <v>0</v>
      </c>
      <c r="V935" s="312" t="str">
        <f t="shared" si="172"/>
        <v/>
      </c>
      <c r="W935" s="313" t="s">
        <v>125</v>
      </c>
      <c r="X935" s="314" t="str">
        <f t="shared" si="173"/>
        <v/>
      </c>
      <c r="Y935" s="313" t="s">
        <v>56</v>
      </c>
      <c r="Z935" s="314" t="str">
        <f>IF(SUM($E935:$N935)&gt;0,$X935*(VLOOKUP($Y935,'Lookup Tables'!$K$4:$L$7,2,FALSE)),"")</f>
        <v/>
      </c>
      <c r="AA935" s="309">
        <v>100</v>
      </c>
      <c r="AB935" s="314" t="str">
        <f t="shared" si="174"/>
        <v/>
      </c>
      <c r="AC935" s="309" t="s">
        <v>62</v>
      </c>
      <c r="AD935" s="314" t="str">
        <f t="shared" si="175"/>
        <v/>
      </c>
      <c r="AE935" s="309" t="s">
        <v>56</v>
      </c>
      <c r="AF935" s="314" t="str">
        <f t="shared" si="176"/>
        <v/>
      </c>
      <c r="AG935" s="315" t="str">
        <f t="shared" si="179"/>
        <v/>
      </c>
      <c r="AH935" s="316" t="s">
        <v>68</v>
      </c>
      <c r="AI935" s="317" t="str">
        <f t="shared" si="177"/>
        <v/>
      </c>
    </row>
    <row r="936" spans="1:35" ht="17.25" customHeight="1" x14ac:dyDescent="0.3">
      <c r="A936" s="24"/>
      <c r="B936" s="302">
        <v>924</v>
      </c>
      <c r="C936" s="303"/>
      <c r="D936" s="303"/>
      <c r="E936" s="304"/>
      <c r="F936" s="304"/>
      <c r="G936" s="304"/>
      <c r="H936" s="304"/>
      <c r="I936" s="304"/>
      <c r="J936" s="304"/>
      <c r="K936" s="304"/>
      <c r="L936" s="304"/>
      <c r="M936" s="304"/>
      <c r="N936" s="304"/>
      <c r="O936" s="305" t="str">
        <f t="shared" si="178"/>
        <v/>
      </c>
      <c r="P936" s="306" t="str">
        <f t="shared" si="168"/>
        <v/>
      </c>
      <c r="Q936" s="307">
        <f t="shared" si="169"/>
        <v>100</v>
      </c>
      <c r="R936" s="308" t="str">
        <f t="shared" si="170"/>
        <v/>
      </c>
      <c r="S936" s="309">
        <v>100</v>
      </c>
      <c r="T936" s="310" t="str">
        <f t="shared" si="171"/>
        <v/>
      </c>
      <c r="U936" s="311">
        <v>0</v>
      </c>
      <c r="V936" s="312" t="str">
        <f t="shared" si="172"/>
        <v/>
      </c>
      <c r="W936" s="313" t="s">
        <v>125</v>
      </c>
      <c r="X936" s="314" t="str">
        <f t="shared" si="173"/>
        <v/>
      </c>
      <c r="Y936" s="313" t="s">
        <v>56</v>
      </c>
      <c r="Z936" s="314" t="str">
        <f>IF(SUM($E936:$N936)&gt;0,$X936*(VLOOKUP($Y936,'Lookup Tables'!$K$4:$L$7,2,FALSE)),"")</f>
        <v/>
      </c>
      <c r="AA936" s="309">
        <v>100</v>
      </c>
      <c r="AB936" s="314" t="str">
        <f t="shared" si="174"/>
        <v/>
      </c>
      <c r="AC936" s="309" t="s">
        <v>62</v>
      </c>
      <c r="AD936" s="314" t="str">
        <f t="shared" si="175"/>
        <v/>
      </c>
      <c r="AE936" s="309" t="s">
        <v>56</v>
      </c>
      <c r="AF936" s="314" t="str">
        <f t="shared" si="176"/>
        <v/>
      </c>
      <c r="AG936" s="315" t="str">
        <f t="shared" si="179"/>
        <v/>
      </c>
      <c r="AH936" s="316" t="s">
        <v>68</v>
      </c>
      <c r="AI936" s="317" t="str">
        <f t="shared" si="177"/>
        <v/>
      </c>
    </row>
    <row r="937" spans="1:35" ht="17.25" customHeight="1" x14ac:dyDescent="0.3">
      <c r="A937" s="24"/>
      <c r="B937" s="302">
        <v>925</v>
      </c>
      <c r="C937" s="303"/>
      <c r="D937" s="303"/>
      <c r="E937" s="304"/>
      <c r="F937" s="304"/>
      <c r="G937" s="304"/>
      <c r="H937" s="304"/>
      <c r="I937" s="304"/>
      <c r="J937" s="304"/>
      <c r="K937" s="304"/>
      <c r="L937" s="304"/>
      <c r="M937" s="304"/>
      <c r="N937" s="304"/>
      <c r="O937" s="305" t="str">
        <f t="shared" si="178"/>
        <v/>
      </c>
      <c r="P937" s="306" t="str">
        <f t="shared" si="168"/>
        <v/>
      </c>
      <c r="Q937" s="307">
        <f t="shared" si="169"/>
        <v>100</v>
      </c>
      <c r="R937" s="308" t="str">
        <f t="shared" si="170"/>
        <v/>
      </c>
      <c r="S937" s="309">
        <v>100</v>
      </c>
      <c r="T937" s="310" t="str">
        <f t="shared" si="171"/>
        <v/>
      </c>
      <c r="U937" s="311">
        <v>0</v>
      </c>
      <c r="V937" s="312" t="str">
        <f t="shared" si="172"/>
        <v/>
      </c>
      <c r="W937" s="313" t="s">
        <v>125</v>
      </c>
      <c r="X937" s="314" t="str">
        <f t="shared" si="173"/>
        <v/>
      </c>
      <c r="Y937" s="313" t="s">
        <v>56</v>
      </c>
      <c r="Z937" s="314" t="str">
        <f>IF(SUM($E937:$N937)&gt;0,$X937*(VLOOKUP($Y937,'Lookup Tables'!$K$4:$L$7,2,FALSE)),"")</f>
        <v/>
      </c>
      <c r="AA937" s="309">
        <v>100</v>
      </c>
      <c r="AB937" s="314" t="str">
        <f t="shared" si="174"/>
        <v/>
      </c>
      <c r="AC937" s="309" t="s">
        <v>62</v>
      </c>
      <c r="AD937" s="314" t="str">
        <f t="shared" si="175"/>
        <v/>
      </c>
      <c r="AE937" s="309" t="s">
        <v>56</v>
      </c>
      <c r="AF937" s="314" t="str">
        <f t="shared" si="176"/>
        <v/>
      </c>
      <c r="AG937" s="315" t="str">
        <f t="shared" si="179"/>
        <v/>
      </c>
      <c r="AH937" s="316" t="s">
        <v>68</v>
      </c>
      <c r="AI937" s="317" t="str">
        <f t="shared" si="177"/>
        <v/>
      </c>
    </row>
    <row r="938" spans="1:35" ht="17.25" customHeight="1" x14ac:dyDescent="0.3">
      <c r="A938" s="24"/>
      <c r="B938" s="302">
        <v>926</v>
      </c>
      <c r="C938" s="303"/>
      <c r="D938" s="303"/>
      <c r="E938" s="304"/>
      <c r="F938" s="304"/>
      <c r="G938" s="304"/>
      <c r="H938" s="304"/>
      <c r="I938" s="304"/>
      <c r="J938" s="304"/>
      <c r="K938" s="304"/>
      <c r="L938" s="304"/>
      <c r="M938" s="304"/>
      <c r="N938" s="304"/>
      <c r="O938" s="305" t="str">
        <f t="shared" si="178"/>
        <v/>
      </c>
      <c r="P938" s="306" t="str">
        <f t="shared" si="168"/>
        <v/>
      </c>
      <c r="Q938" s="307">
        <f t="shared" si="169"/>
        <v>100</v>
      </c>
      <c r="R938" s="308" t="str">
        <f t="shared" si="170"/>
        <v/>
      </c>
      <c r="S938" s="309">
        <v>100</v>
      </c>
      <c r="T938" s="310" t="str">
        <f t="shared" si="171"/>
        <v/>
      </c>
      <c r="U938" s="311">
        <v>0</v>
      </c>
      <c r="V938" s="312" t="str">
        <f t="shared" si="172"/>
        <v/>
      </c>
      <c r="W938" s="313" t="s">
        <v>125</v>
      </c>
      <c r="X938" s="314" t="str">
        <f t="shared" si="173"/>
        <v/>
      </c>
      <c r="Y938" s="313" t="s">
        <v>56</v>
      </c>
      <c r="Z938" s="314" t="str">
        <f>IF(SUM($E938:$N938)&gt;0,$X938*(VLOOKUP($Y938,'Lookup Tables'!$K$4:$L$7,2,FALSE)),"")</f>
        <v/>
      </c>
      <c r="AA938" s="309">
        <v>100</v>
      </c>
      <c r="AB938" s="314" t="str">
        <f t="shared" si="174"/>
        <v/>
      </c>
      <c r="AC938" s="309" t="s">
        <v>62</v>
      </c>
      <c r="AD938" s="314" t="str">
        <f t="shared" si="175"/>
        <v/>
      </c>
      <c r="AE938" s="309" t="s">
        <v>56</v>
      </c>
      <c r="AF938" s="314" t="str">
        <f t="shared" si="176"/>
        <v/>
      </c>
      <c r="AG938" s="315" t="str">
        <f t="shared" si="179"/>
        <v/>
      </c>
      <c r="AH938" s="316" t="s">
        <v>68</v>
      </c>
      <c r="AI938" s="317" t="str">
        <f t="shared" si="177"/>
        <v/>
      </c>
    </row>
    <row r="939" spans="1:35" ht="17.25" customHeight="1" x14ac:dyDescent="0.3">
      <c r="A939" s="24"/>
      <c r="B939" s="302">
        <v>927</v>
      </c>
      <c r="C939" s="303"/>
      <c r="D939" s="303"/>
      <c r="E939" s="304"/>
      <c r="F939" s="304"/>
      <c r="G939" s="304"/>
      <c r="H939" s="304"/>
      <c r="I939" s="304"/>
      <c r="J939" s="304"/>
      <c r="K939" s="304"/>
      <c r="L939" s="304"/>
      <c r="M939" s="304"/>
      <c r="N939" s="304"/>
      <c r="O939" s="305" t="str">
        <f t="shared" si="178"/>
        <v/>
      </c>
      <c r="P939" s="306" t="str">
        <f t="shared" si="168"/>
        <v/>
      </c>
      <c r="Q939" s="307">
        <f t="shared" si="169"/>
        <v>100</v>
      </c>
      <c r="R939" s="308" t="str">
        <f t="shared" si="170"/>
        <v/>
      </c>
      <c r="S939" s="309">
        <v>100</v>
      </c>
      <c r="T939" s="310" t="str">
        <f t="shared" si="171"/>
        <v/>
      </c>
      <c r="U939" s="311">
        <v>0</v>
      </c>
      <c r="V939" s="312" t="str">
        <f t="shared" si="172"/>
        <v/>
      </c>
      <c r="W939" s="313" t="s">
        <v>125</v>
      </c>
      <c r="X939" s="314" t="str">
        <f t="shared" si="173"/>
        <v/>
      </c>
      <c r="Y939" s="313" t="s">
        <v>56</v>
      </c>
      <c r="Z939" s="314" t="str">
        <f>IF(SUM($E939:$N939)&gt;0,$X939*(VLOOKUP($Y939,'Lookup Tables'!$K$4:$L$7,2,FALSE)),"")</f>
        <v/>
      </c>
      <c r="AA939" s="309">
        <v>100</v>
      </c>
      <c r="AB939" s="314" t="str">
        <f t="shared" si="174"/>
        <v/>
      </c>
      <c r="AC939" s="309" t="s">
        <v>62</v>
      </c>
      <c r="AD939" s="314" t="str">
        <f t="shared" si="175"/>
        <v/>
      </c>
      <c r="AE939" s="309" t="s">
        <v>56</v>
      </c>
      <c r="AF939" s="314" t="str">
        <f t="shared" si="176"/>
        <v/>
      </c>
      <c r="AG939" s="315" t="str">
        <f t="shared" si="179"/>
        <v/>
      </c>
      <c r="AH939" s="316" t="s">
        <v>68</v>
      </c>
      <c r="AI939" s="317" t="str">
        <f t="shared" si="177"/>
        <v/>
      </c>
    </row>
    <row r="940" spans="1:35" ht="17.25" customHeight="1" x14ac:dyDescent="0.3">
      <c r="A940" s="24"/>
      <c r="B940" s="302">
        <v>928</v>
      </c>
      <c r="C940" s="303"/>
      <c r="D940" s="303"/>
      <c r="E940" s="304"/>
      <c r="F940" s="304"/>
      <c r="G940" s="304"/>
      <c r="H940" s="304"/>
      <c r="I940" s="304"/>
      <c r="J940" s="304"/>
      <c r="K940" s="304"/>
      <c r="L940" s="304"/>
      <c r="M940" s="304"/>
      <c r="N940" s="304"/>
      <c r="O940" s="305" t="str">
        <f t="shared" si="178"/>
        <v/>
      </c>
      <c r="P940" s="306" t="str">
        <f t="shared" si="168"/>
        <v/>
      </c>
      <c r="Q940" s="307">
        <f t="shared" si="169"/>
        <v>100</v>
      </c>
      <c r="R940" s="308" t="str">
        <f t="shared" si="170"/>
        <v/>
      </c>
      <c r="S940" s="309">
        <v>100</v>
      </c>
      <c r="T940" s="310" t="str">
        <f t="shared" si="171"/>
        <v/>
      </c>
      <c r="U940" s="311">
        <v>0</v>
      </c>
      <c r="V940" s="312" t="str">
        <f t="shared" si="172"/>
        <v/>
      </c>
      <c r="W940" s="313" t="s">
        <v>125</v>
      </c>
      <c r="X940" s="314" t="str">
        <f t="shared" si="173"/>
        <v/>
      </c>
      <c r="Y940" s="313" t="s">
        <v>56</v>
      </c>
      <c r="Z940" s="314" t="str">
        <f>IF(SUM($E940:$N940)&gt;0,$X940*(VLOOKUP($Y940,'Lookup Tables'!$K$4:$L$7,2,FALSE)),"")</f>
        <v/>
      </c>
      <c r="AA940" s="309">
        <v>100</v>
      </c>
      <c r="AB940" s="314" t="str">
        <f t="shared" si="174"/>
        <v/>
      </c>
      <c r="AC940" s="309" t="s">
        <v>62</v>
      </c>
      <c r="AD940" s="314" t="str">
        <f t="shared" si="175"/>
        <v/>
      </c>
      <c r="AE940" s="309" t="s">
        <v>56</v>
      </c>
      <c r="AF940" s="314" t="str">
        <f t="shared" si="176"/>
        <v/>
      </c>
      <c r="AG940" s="315" t="str">
        <f t="shared" si="179"/>
        <v/>
      </c>
      <c r="AH940" s="316" t="s">
        <v>68</v>
      </c>
      <c r="AI940" s="317" t="str">
        <f t="shared" si="177"/>
        <v/>
      </c>
    </row>
    <row r="941" spans="1:35" ht="17.25" customHeight="1" x14ac:dyDescent="0.3">
      <c r="A941" s="24"/>
      <c r="B941" s="302">
        <v>929</v>
      </c>
      <c r="C941" s="303"/>
      <c r="D941" s="303"/>
      <c r="E941" s="304"/>
      <c r="F941" s="304"/>
      <c r="G941" s="304"/>
      <c r="H941" s="304"/>
      <c r="I941" s="304"/>
      <c r="J941" s="304"/>
      <c r="K941" s="304"/>
      <c r="L941" s="304"/>
      <c r="M941" s="304"/>
      <c r="N941" s="304"/>
      <c r="O941" s="305" t="str">
        <f t="shared" si="178"/>
        <v/>
      </c>
      <c r="P941" s="306" t="str">
        <f t="shared" si="168"/>
        <v/>
      </c>
      <c r="Q941" s="307">
        <f t="shared" si="169"/>
        <v>100</v>
      </c>
      <c r="R941" s="308" t="str">
        <f t="shared" si="170"/>
        <v/>
      </c>
      <c r="S941" s="309">
        <v>100</v>
      </c>
      <c r="T941" s="310" t="str">
        <f t="shared" si="171"/>
        <v/>
      </c>
      <c r="U941" s="311">
        <v>0</v>
      </c>
      <c r="V941" s="312" t="str">
        <f t="shared" si="172"/>
        <v/>
      </c>
      <c r="W941" s="313" t="s">
        <v>125</v>
      </c>
      <c r="X941" s="314" t="str">
        <f t="shared" si="173"/>
        <v/>
      </c>
      <c r="Y941" s="313" t="s">
        <v>56</v>
      </c>
      <c r="Z941" s="314" t="str">
        <f>IF(SUM($E941:$N941)&gt;0,$X941*(VLOOKUP($Y941,'Lookup Tables'!$K$4:$L$7,2,FALSE)),"")</f>
        <v/>
      </c>
      <c r="AA941" s="309">
        <v>100</v>
      </c>
      <c r="AB941" s="314" t="str">
        <f t="shared" si="174"/>
        <v/>
      </c>
      <c r="AC941" s="309" t="s">
        <v>62</v>
      </c>
      <c r="AD941" s="314" t="str">
        <f t="shared" si="175"/>
        <v/>
      </c>
      <c r="AE941" s="309" t="s">
        <v>56</v>
      </c>
      <c r="AF941" s="314" t="str">
        <f t="shared" si="176"/>
        <v/>
      </c>
      <c r="AG941" s="315" t="str">
        <f t="shared" si="179"/>
        <v/>
      </c>
      <c r="AH941" s="316" t="s">
        <v>68</v>
      </c>
      <c r="AI941" s="317" t="str">
        <f t="shared" si="177"/>
        <v/>
      </c>
    </row>
    <row r="942" spans="1:35" ht="17.25" customHeight="1" x14ac:dyDescent="0.3">
      <c r="A942" s="24"/>
      <c r="B942" s="302">
        <v>930</v>
      </c>
      <c r="C942" s="303"/>
      <c r="D942" s="303"/>
      <c r="E942" s="304"/>
      <c r="F942" s="304"/>
      <c r="G942" s="304"/>
      <c r="H942" s="304"/>
      <c r="I942" s="304"/>
      <c r="J942" s="304"/>
      <c r="K942" s="304"/>
      <c r="L942" s="304"/>
      <c r="M942" s="304"/>
      <c r="N942" s="304"/>
      <c r="O942" s="305" t="str">
        <f t="shared" si="178"/>
        <v/>
      </c>
      <c r="P942" s="306" t="str">
        <f t="shared" si="168"/>
        <v/>
      </c>
      <c r="Q942" s="307">
        <f t="shared" si="169"/>
        <v>100</v>
      </c>
      <c r="R942" s="308" t="str">
        <f t="shared" si="170"/>
        <v/>
      </c>
      <c r="S942" s="309">
        <v>100</v>
      </c>
      <c r="T942" s="310" t="str">
        <f t="shared" si="171"/>
        <v/>
      </c>
      <c r="U942" s="311">
        <v>0</v>
      </c>
      <c r="V942" s="312" t="str">
        <f t="shared" si="172"/>
        <v/>
      </c>
      <c r="W942" s="313" t="s">
        <v>125</v>
      </c>
      <c r="X942" s="314" t="str">
        <f t="shared" si="173"/>
        <v/>
      </c>
      <c r="Y942" s="313" t="s">
        <v>56</v>
      </c>
      <c r="Z942" s="314" t="str">
        <f>IF(SUM($E942:$N942)&gt;0,$X942*(VLOOKUP($Y942,'Lookup Tables'!$K$4:$L$7,2,FALSE)),"")</f>
        <v/>
      </c>
      <c r="AA942" s="309">
        <v>100</v>
      </c>
      <c r="AB942" s="314" t="str">
        <f t="shared" si="174"/>
        <v/>
      </c>
      <c r="AC942" s="309" t="s">
        <v>62</v>
      </c>
      <c r="AD942" s="314" t="str">
        <f t="shared" si="175"/>
        <v/>
      </c>
      <c r="AE942" s="309" t="s">
        <v>56</v>
      </c>
      <c r="AF942" s="314" t="str">
        <f t="shared" si="176"/>
        <v/>
      </c>
      <c r="AG942" s="315" t="str">
        <f t="shared" si="179"/>
        <v/>
      </c>
      <c r="AH942" s="316" t="s">
        <v>68</v>
      </c>
      <c r="AI942" s="317" t="str">
        <f t="shared" si="177"/>
        <v/>
      </c>
    </row>
    <row r="943" spans="1:35" ht="17.25" customHeight="1" x14ac:dyDescent="0.3">
      <c r="A943" s="24"/>
      <c r="B943" s="302">
        <v>931</v>
      </c>
      <c r="C943" s="303"/>
      <c r="D943" s="303"/>
      <c r="E943" s="304"/>
      <c r="F943" s="304"/>
      <c r="G943" s="304"/>
      <c r="H943" s="304"/>
      <c r="I943" s="304"/>
      <c r="J943" s="304"/>
      <c r="K943" s="304"/>
      <c r="L943" s="304"/>
      <c r="M943" s="304"/>
      <c r="N943" s="304"/>
      <c r="O943" s="305" t="str">
        <f t="shared" si="178"/>
        <v/>
      </c>
      <c r="P943" s="306" t="str">
        <f t="shared" si="168"/>
        <v/>
      </c>
      <c r="Q943" s="307">
        <f t="shared" si="169"/>
        <v>100</v>
      </c>
      <c r="R943" s="308" t="str">
        <f t="shared" si="170"/>
        <v/>
      </c>
      <c r="S943" s="309">
        <v>100</v>
      </c>
      <c r="T943" s="310" t="str">
        <f t="shared" si="171"/>
        <v/>
      </c>
      <c r="U943" s="311">
        <v>0</v>
      </c>
      <c r="V943" s="312" t="str">
        <f t="shared" si="172"/>
        <v/>
      </c>
      <c r="W943" s="313" t="s">
        <v>125</v>
      </c>
      <c r="X943" s="314" t="str">
        <f t="shared" si="173"/>
        <v/>
      </c>
      <c r="Y943" s="313" t="s">
        <v>56</v>
      </c>
      <c r="Z943" s="314" t="str">
        <f>IF(SUM($E943:$N943)&gt;0,$X943*(VLOOKUP($Y943,'Lookup Tables'!$K$4:$L$7,2,FALSE)),"")</f>
        <v/>
      </c>
      <c r="AA943" s="309">
        <v>100</v>
      </c>
      <c r="AB943" s="314" t="str">
        <f t="shared" si="174"/>
        <v/>
      </c>
      <c r="AC943" s="309" t="s">
        <v>62</v>
      </c>
      <c r="AD943" s="314" t="str">
        <f t="shared" si="175"/>
        <v/>
      </c>
      <c r="AE943" s="309" t="s">
        <v>56</v>
      </c>
      <c r="AF943" s="314" t="str">
        <f t="shared" si="176"/>
        <v/>
      </c>
      <c r="AG943" s="315" t="str">
        <f t="shared" si="179"/>
        <v/>
      </c>
      <c r="AH943" s="316" t="s">
        <v>68</v>
      </c>
      <c r="AI943" s="317" t="str">
        <f t="shared" si="177"/>
        <v/>
      </c>
    </row>
    <row r="944" spans="1:35" ht="17.25" customHeight="1" x14ac:dyDescent="0.3">
      <c r="A944" s="24"/>
      <c r="B944" s="302">
        <v>932</v>
      </c>
      <c r="C944" s="303"/>
      <c r="D944" s="303"/>
      <c r="E944" s="304"/>
      <c r="F944" s="304"/>
      <c r="G944" s="304"/>
      <c r="H944" s="304"/>
      <c r="I944" s="304"/>
      <c r="J944" s="304"/>
      <c r="K944" s="304"/>
      <c r="L944" s="304"/>
      <c r="M944" s="304"/>
      <c r="N944" s="304"/>
      <c r="O944" s="305" t="str">
        <f t="shared" si="178"/>
        <v/>
      </c>
      <c r="P944" s="306" t="str">
        <f t="shared" si="168"/>
        <v/>
      </c>
      <c r="Q944" s="307">
        <f t="shared" si="169"/>
        <v>100</v>
      </c>
      <c r="R944" s="308" t="str">
        <f t="shared" si="170"/>
        <v/>
      </c>
      <c r="S944" s="309">
        <v>100</v>
      </c>
      <c r="T944" s="310" t="str">
        <f t="shared" si="171"/>
        <v/>
      </c>
      <c r="U944" s="311">
        <v>0</v>
      </c>
      <c r="V944" s="312" t="str">
        <f t="shared" si="172"/>
        <v/>
      </c>
      <c r="W944" s="313" t="s">
        <v>125</v>
      </c>
      <c r="X944" s="314" t="str">
        <f t="shared" si="173"/>
        <v/>
      </c>
      <c r="Y944" s="313" t="s">
        <v>56</v>
      </c>
      <c r="Z944" s="314" t="str">
        <f>IF(SUM($E944:$N944)&gt;0,$X944*(VLOOKUP($Y944,'Lookup Tables'!$K$4:$L$7,2,FALSE)),"")</f>
        <v/>
      </c>
      <c r="AA944" s="309">
        <v>100</v>
      </c>
      <c r="AB944" s="314" t="str">
        <f t="shared" si="174"/>
        <v/>
      </c>
      <c r="AC944" s="309" t="s">
        <v>62</v>
      </c>
      <c r="AD944" s="314" t="str">
        <f t="shared" si="175"/>
        <v/>
      </c>
      <c r="AE944" s="309" t="s">
        <v>56</v>
      </c>
      <c r="AF944" s="314" t="str">
        <f t="shared" si="176"/>
        <v/>
      </c>
      <c r="AG944" s="315" t="str">
        <f t="shared" si="179"/>
        <v/>
      </c>
      <c r="AH944" s="316" t="s">
        <v>68</v>
      </c>
      <c r="AI944" s="317" t="str">
        <f t="shared" si="177"/>
        <v/>
      </c>
    </row>
    <row r="945" spans="1:35" ht="17.25" customHeight="1" x14ac:dyDescent="0.3">
      <c r="A945" s="24"/>
      <c r="B945" s="302">
        <v>933</v>
      </c>
      <c r="C945" s="303"/>
      <c r="D945" s="303"/>
      <c r="E945" s="304"/>
      <c r="F945" s="304"/>
      <c r="G945" s="304"/>
      <c r="H945" s="304"/>
      <c r="I945" s="304"/>
      <c r="J945" s="304"/>
      <c r="K945" s="304"/>
      <c r="L945" s="304"/>
      <c r="M945" s="304"/>
      <c r="N945" s="304"/>
      <c r="O945" s="305" t="str">
        <f t="shared" si="178"/>
        <v/>
      </c>
      <c r="P945" s="306" t="str">
        <f t="shared" si="168"/>
        <v/>
      </c>
      <c r="Q945" s="307">
        <f t="shared" si="169"/>
        <v>100</v>
      </c>
      <c r="R945" s="308" t="str">
        <f t="shared" si="170"/>
        <v/>
      </c>
      <c r="S945" s="309">
        <v>100</v>
      </c>
      <c r="T945" s="310" t="str">
        <f t="shared" si="171"/>
        <v/>
      </c>
      <c r="U945" s="311">
        <v>0</v>
      </c>
      <c r="V945" s="312" t="str">
        <f t="shared" si="172"/>
        <v/>
      </c>
      <c r="W945" s="313" t="s">
        <v>125</v>
      </c>
      <c r="X945" s="314" t="str">
        <f t="shared" si="173"/>
        <v/>
      </c>
      <c r="Y945" s="313" t="s">
        <v>56</v>
      </c>
      <c r="Z945" s="314" t="str">
        <f>IF(SUM($E945:$N945)&gt;0,$X945*(VLOOKUP($Y945,'Lookup Tables'!$K$4:$L$7,2,FALSE)),"")</f>
        <v/>
      </c>
      <c r="AA945" s="309">
        <v>100</v>
      </c>
      <c r="AB945" s="314" t="str">
        <f t="shared" si="174"/>
        <v/>
      </c>
      <c r="AC945" s="309" t="s">
        <v>62</v>
      </c>
      <c r="AD945" s="314" t="str">
        <f t="shared" si="175"/>
        <v/>
      </c>
      <c r="AE945" s="309" t="s">
        <v>56</v>
      </c>
      <c r="AF945" s="314" t="str">
        <f t="shared" si="176"/>
        <v/>
      </c>
      <c r="AG945" s="315" t="str">
        <f t="shared" si="179"/>
        <v/>
      </c>
      <c r="AH945" s="316" t="s">
        <v>68</v>
      </c>
      <c r="AI945" s="317" t="str">
        <f t="shared" si="177"/>
        <v/>
      </c>
    </row>
    <row r="946" spans="1:35" ht="17.25" customHeight="1" x14ac:dyDescent="0.3">
      <c r="A946" s="24"/>
      <c r="B946" s="302">
        <v>934</v>
      </c>
      <c r="C946" s="303"/>
      <c r="D946" s="303"/>
      <c r="E946" s="304"/>
      <c r="F946" s="304"/>
      <c r="G946" s="304"/>
      <c r="H946" s="304"/>
      <c r="I946" s="304"/>
      <c r="J946" s="304"/>
      <c r="K946" s="304"/>
      <c r="L946" s="304"/>
      <c r="M946" s="304"/>
      <c r="N946" s="304"/>
      <c r="O946" s="305" t="str">
        <f t="shared" si="178"/>
        <v/>
      </c>
      <c r="P946" s="306" t="str">
        <f t="shared" si="168"/>
        <v/>
      </c>
      <c r="Q946" s="307">
        <f t="shared" si="169"/>
        <v>100</v>
      </c>
      <c r="R946" s="308" t="str">
        <f t="shared" si="170"/>
        <v/>
      </c>
      <c r="S946" s="309">
        <v>100</v>
      </c>
      <c r="T946" s="310" t="str">
        <f t="shared" si="171"/>
        <v/>
      </c>
      <c r="U946" s="311">
        <v>0</v>
      </c>
      <c r="V946" s="312" t="str">
        <f t="shared" si="172"/>
        <v/>
      </c>
      <c r="W946" s="313" t="s">
        <v>125</v>
      </c>
      <c r="X946" s="314" t="str">
        <f t="shared" si="173"/>
        <v/>
      </c>
      <c r="Y946" s="313" t="s">
        <v>56</v>
      </c>
      <c r="Z946" s="314" t="str">
        <f>IF(SUM($E946:$N946)&gt;0,$X946*(VLOOKUP($Y946,'Lookup Tables'!$K$4:$L$7,2,FALSE)),"")</f>
        <v/>
      </c>
      <c r="AA946" s="309">
        <v>100</v>
      </c>
      <c r="AB946" s="314" t="str">
        <f t="shared" si="174"/>
        <v/>
      </c>
      <c r="AC946" s="309" t="s">
        <v>62</v>
      </c>
      <c r="AD946" s="314" t="str">
        <f t="shared" si="175"/>
        <v/>
      </c>
      <c r="AE946" s="309" t="s">
        <v>56</v>
      </c>
      <c r="AF946" s="314" t="str">
        <f t="shared" si="176"/>
        <v/>
      </c>
      <c r="AG946" s="315" t="str">
        <f t="shared" si="179"/>
        <v/>
      </c>
      <c r="AH946" s="316" t="s">
        <v>68</v>
      </c>
      <c r="AI946" s="317" t="str">
        <f t="shared" si="177"/>
        <v/>
      </c>
    </row>
    <row r="947" spans="1:35" ht="17.25" customHeight="1" x14ac:dyDescent="0.3">
      <c r="A947" s="24"/>
      <c r="B947" s="302">
        <v>935</v>
      </c>
      <c r="C947" s="303"/>
      <c r="D947" s="303"/>
      <c r="E947" s="304"/>
      <c r="F947" s="304"/>
      <c r="G947" s="304"/>
      <c r="H947" s="304"/>
      <c r="I947" s="304"/>
      <c r="J947" s="304"/>
      <c r="K947" s="304"/>
      <c r="L947" s="304"/>
      <c r="M947" s="304"/>
      <c r="N947" s="304"/>
      <c r="O947" s="305" t="str">
        <f t="shared" si="178"/>
        <v/>
      </c>
      <c r="P947" s="306" t="str">
        <f t="shared" si="168"/>
        <v/>
      </c>
      <c r="Q947" s="307">
        <f t="shared" si="169"/>
        <v>100</v>
      </c>
      <c r="R947" s="308" t="str">
        <f t="shared" si="170"/>
        <v/>
      </c>
      <c r="S947" s="309">
        <v>100</v>
      </c>
      <c r="T947" s="310" t="str">
        <f t="shared" si="171"/>
        <v/>
      </c>
      <c r="U947" s="311">
        <v>0</v>
      </c>
      <c r="V947" s="312" t="str">
        <f t="shared" si="172"/>
        <v/>
      </c>
      <c r="W947" s="313" t="s">
        <v>125</v>
      </c>
      <c r="X947" s="314" t="str">
        <f t="shared" si="173"/>
        <v/>
      </c>
      <c r="Y947" s="313" t="s">
        <v>56</v>
      </c>
      <c r="Z947" s="314" t="str">
        <f>IF(SUM($E947:$N947)&gt;0,$X947*(VLOOKUP($Y947,'Lookup Tables'!$K$4:$L$7,2,FALSE)),"")</f>
        <v/>
      </c>
      <c r="AA947" s="309">
        <v>100</v>
      </c>
      <c r="AB947" s="314" t="str">
        <f t="shared" si="174"/>
        <v/>
      </c>
      <c r="AC947" s="309" t="s">
        <v>62</v>
      </c>
      <c r="AD947" s="314" t="str">
        <f t="shared" si="175"/>
        <v/>
      </c>
      <c r="AE947" s="309" t="s">
        <v>56</v>
      </c>
      <c r="AF947" s="314" t="str">
        <f t="shared" si="176"/>
        <v/>
      </c>
      <c r="AG947" s="315" t="str">
        <f t="shared" si="179"/>
        <v/>
      </c>
      <c r="AH947" s="316" t="s">
        <v>68</v>
      </c>
      <c r="AI947" s="317" t="str">
        <f t="shared" si="177"/>
        <v/>
      </c>
    </row>
    <row r="948" spans="1:35" ht="17.25" customHeight="1" x14ac:dyDescent="0.3">
      <c r="A948" s="24"/>
      <c r="B948" s="302">
        <v>936</v>
      </c>
      <c r="C948" s="303"/>
      <c r="D948" s="303"/>
      <c r="E948" s="304"/>
      <c r="F948" s="304"/>
      <c r="G948" s="304"/>
      <c r="H948" s="304"/>
      <c r="I948" s="304"/>
      <c r="J948" s="304"/>
      <c r="K948" s="304"/>
      <c r="L948" s="304"/>
      <c r="M948" s="304"/>
      <c r="N948" s="304"/>
      <c r="O948" s="305" t="str">
        <f t="shared" si="178"/>
        <v/>
      </c>
      <c r="P948" s="306" t="str">
        <f t="shared" si="168"/>
        <v/>
      </c>
      <c r="Q948" s="307">
        <f t="shared" si="169"/>
        <v>100</v>
      </c>
      <c r="R948" s="308" t="str">
        <f t="shared" si="170"/>
        <v/>
      </c>
      <c r="S948" s="309">
        <v>100</v>
      </c>
      <c r="T948" s="310" t="str">
        <f t="shared" si="171"/>
        <v/>
      </c>
      <c r="U948" s="311">
        <v>0</v>
      </c>
      <c r="V948" s="312" t="str">
        <f t="shared" si="172"/>
        <v/>
      </c>
      <c r="W948" s="313" t="s">
        <v>125</v>
      </c>
      <c r="X948" s="314" t="str">
        <f t="shared" si="173"/>
        <v/>
      </c>
      <c r="Y948" s="313" t="s">
        <v>56</v>
      </c>
      <c r="Z948" s="314" t="str">
        <f>IF(SUM($E948:$N948)&gt;0,$X948*(VLOOKUP($Y948,'Lookup Tables'!$K$4:$L$7,2,FALSE)),"")</f>
        <v/>
      </c>
      <c r="AA948" s="309">
        <v>100</v>
      </c>
      <c r="AB948" s="314" t="str">
        <f t="shared" si="174"/>
        <v/>
      </c>
      <c r="AC948" s="309" t="s">
        <v>62</v>
      </c>
      <c r="AD948" s="314" t="str">
        <f t="shared" si="175"/>
        <v/>
      </c>
      <c r="AE948" s="309" t="s">
        <v>56</v>
      </c>
      <c r="AF948" s="314" t="str">
        <f t="shared" si="176"/>
        <v/>
      </c>
      <c r="AG948" s="315" t="str">
        <f t="shared" si="179"/>
        <v/>
      </c>
      <c r="AH948" s="316" t="s">
        <v>68</v>
      </c>
      <c r="AI948" s="317" t="str">
        <f t="shared" si="177"/>
        <v/>
      </c>
    </row>
    <row r="949" spans="1:35" ht="17.25" customHeight="1" x14ac:dyDescent="0.3">
      <c r="A949" s="24"/>
      <c r="B949" s="302">
        <v>937</v>
      </c>
      <c r="C949" s="303"/>
      <c r="D949" s="303"/>
      <c r="E949" s="304"/>
      <c r="F949" s="304"/>
      <c r="G949" s="304"/>
      <c r="H949" s="304"/>
      <c r="I949" s="304"/>
      <c r="J949" s="304"/>
      <c r="K949" s="304"/>
      <c r="L949" s="304"/>
      <c r="M949" s="304"/>
      <c r="N949" s="304"/>
      <c r="O949" s="305" t="str">
        <f t="shared" si="178"/>
        <v/>
      </c>
      <c r="P949" s="306" t="str">
        <f t="shared" si="168"/>
        <v/>
      </c>
      <c r="Q949" s="307">
        <f t="shared" si="169"/>
        <v>100</v>
      </c>
      <c r="R949" s="308" t="str">
        <f t="shared" si="170"/>
        <v/>
      </c>
      <c r="S949" s="309">
        <v>100</v>
      </c>
      <c r="T949" s="310" t="str">
        <f t="shared" si="171"/>
        <v/>
      </c>
      <c r="U949" s="311">
        <v>0</v>
      </c>
      <c r="V949" s="312" t="str">
        <f t="shared" si="172"/>
        <v/>
      </c>
      <c r="W949" s="313" t="s">
        <v>125</v>
      </c>
      <c r="X949" s="314" t="str">
        <f t="shared" si="173"/>
        <v/>
      </c>
      <c r="Y949" s="313" t="s">
        <v>56</v>
      </c>
      <c r="Z949" s="314" t="str">
        <f>IF(SUM($E949:$N949)&gt;0,$X949*(VLOOKUP($Y949,'Lookup Tables'!$K$4:$L$7,2,FALSE)),"")</f>
        <v/>
      </c>
      <c r="AA949" s="309">
        <v>100</v>
      </c>
      <c r="AB949" s="314" t="str">
        <f t="shared" si="174"/>
        <v/>
      </c>
      <c r="AC949" s="309" t="s">
        <v>62</v>
      </c>
      <c r="AD949" s="314" t="str">
        <f t="shared" si="175"/>
        <v/>
      </c>
      <c r="AE949" s="309" t="s">
        <v>56</v>
      </c>
      <c r="AF949" s="314" t="str">
        <f t="shared" si="176"/>
        <v/>
      </c>
      <c r="AG949" s="315" t="str">
        <f t="shared" si="179"/>
        <v/>
      </c>
      <c r="AH949" s="316" t="s">
        <v>68</v>
      </c>
      <c r="AI949" s="317" t="str">
        <f t="shared" si="177"/>
        <v/>
      </c>
    </row>
    <row r="950" spans="1:35" ht="17.25" customHeight="1" x14ac:dyDescent="0.3">
      <c r="A950" s="24"/>
      <c r="B950" s="302">
        <v>938</v>
      </c>
      <c r="C950" s="303"/>
      <c r="D950" s="303"/>
      <c r="E950" s="304"/>
      <c r="F950" s="304"/>
      <c r="G950" s="304"/>
      <c r="H950" s="304"/>
      <c r="I950" s="304"/>
      <c r="J950" s="304"/>
      <c r="K950" s="304"/>
      <c r="L950" s="304"/>
      <c r="M950" s="304"/>
      <c r="N950" s="304"/>
      <c r="O950" s="305" t="str">
        <f t="shared" si="178"/>
        <v/>
      </c>
      <c r="P950" s="306" t="str">
        <f t="shared" si="168"/>
        <v/>
      </c>
      <c r="Q950" s="307">
        <f t="shared" si="169"/>
        <v>100</v>
      </c>
      <c r="R950" s="308" t="str">
        <f t="shared" si="170"/>
        <v/>
      </c>
      <c r="S950" s="309">
        <v>100</v>
      </c>
      <c r="T950" s="310" t="str">
        <f t="shared" si="171"/>
        <v/>
      </c>
      <c r="U950" s="311">
        <v>0</v>
      </c>
      <c r="V950" s="312" t="str">
        <f t="shared" si="172"/>
        <v/>
      </c>
      <c r="W950" s="313" t="s">
        <v>125</v>
      </c>
      <c r="X950" s="314" t="str">
        <f t="shared" si="173"/>
        <v/>
      </c>
      <c r="Y950" s="313" t="s">
        <v>56</v>
      </c>
      <c r="Z950" s="314" t="str">
        <f>IF(SUM($E950:$N950)&gt;0,$X950*(VLOOKUP($Y950,'Lookup Tables'!$K$4:$L$7,2,FALSE)),"")</f>
        <v/>
      </c>
      <c r="AA950" s="309">
        <v>100</v>
      </c>
      <c r="AB950" s="314" t="str">
        <f t="shared" si="174"/>
        <v/>
      </c>
      <c r="AC950" s="309" t="s">
        <v>62</v>
      </c>
      <c r="AD950" s="314" t="str">
        <f t="shared" si="175"/>
        <v/>
      </c>
      <c r="AE950" s="309" t="s">
        <v>56</v>
      </c>
      <c r="AF950" s="314" t="str">
        <f t="shared" si="176"/>
        <v/>
      </c>
      <c r="AG950" s="315" t="str">
        <f t="shared" si="179"/>
        <v/>
      </c>
      <c r="AH950" s="316" t="s">
        <v>68</v>
      </c>
      <c r="AI950" s="317" t="str">
        <f t="shared" si="177"/>
        <v/>
      </c>
    </row>
    <row r="951" spans="1:35" ht="17.25" customHeight="1" x14ac:dyDescent="0.3">
      <c r="A951" s="24"/>
      <c r="B951" s="302">
        <v>939</v>
      </c>
      <c r="C951" s="303"/>
      <c r="D951" s="303"/>
      <c r="E951" s="304"/>
      <c r="F951" s="304"/>
      <c r="G951" s="304"/>
      <c r="H951" s="304"/>
      <c r="I951" s="304"/>
      <c r="J951" s="304"/>
      <c r="K951" s="304"/>
      <c r="L951" s="304"/>
      <c r="M951" s="304"/>
      <c r="N951" s="304"/>
      <c r="O951" s="305" t="str">
        <f t="shared" si="178"/>
        <v/>
      </c>
      <c r="P951" s="306" t="str">
        <f t="shared" si="168"/>
        <v/>
      </c>
      <c r="Q951" s="307">
        <f t="shared" si="169"/>
        <v>100</v>
      </c>
      <c r="R951" s="308" t="str">
        <f t="shared" si="170"/>
        <v/>
      </c>
      <c r="S951" s="309">
        <v>100</v>
      </c>
      <c r="T951" s="310" t="str">
        <f t="shared" si="171"/>
        <v/>
      </c>
      <c r="U951" s="311">
        <v>0</v>
      </c>
      <c r="V951" s="312" t="str">
        <f t="shared" si="172"/>
        <v/>
      </c>
      <c r="W951" s="313" t="s">
        <v>125</v>
      </c>
      <c r="X951" s="314" t="str">
        <f t="shared" si="173"/>
        <v/>
      </c>
      <c r="Y951" s="313" t="s">
        <v>56</v>
      </c>
      <c r="Z951" s="314" t="str">
        <f>IF(SUM($E951:$N951)&gt;0,$X951*(VLOOKUP($Y951,'Lookup Tables'!$K$4:$L$7,2,FALSE)),"")</f>
        <v/>
      </c>
      <c r="AA951" s="309">
        <v>100</v>
      </c>
      <c r="AB951" s="314" t="str">
        <f t="shared" si="174"/>
        <v/>
      </c>
      <c r="AC951" s="309" t="s">
        <v>62</v>
      </c>
      <c r="AD951" s="314" t="str">
        <f t="shared" si="175"/>
        <v/>
      </c>
      <c r="AE951" s="309" t="s">
        <v>56</v>
      </c>
      <c r="AF951" s="314" t="str">
        <f t="shared" si="176"/>
        <v/>
      </c>
      <c r="AG951" s="315" t="str">
        <f t="shared" si="179"/>
        <v/>
      </c>
      <c r="AH951" s="316" t="s">
        <v>68</v>
      </c>
      <c r="AI951" s="317" t="str">
        <f t="shared" si="177"/>
        <v/>
      </c>
    </row>
    <row r="952" spans="1:35" ht="17.25" customHeight="1" x14ac:dyDescent="0.3">
      <c r="A952" s="24"/>
      <c r="B952" s="302">
        <v>940</v>
      </c>
      <c r="C952" s="303"/>
      <c r="D952" s="303"/>
      <c r="E952" s="304"/>
      <c r="F952" s="304"/>
      <c r="G952" s="304"/>
      <c r="H952" s="304"/>
      <c r="I952" s="304"/>
      <c r="J952" s="304"/>
      <c r="K952" s="304"/>
      <c r="L952" s="304"/>
      <c r="M952" s="304"/>
      <c r="N952" s="304"/>
      <c r="O952" s="305" t="str">
        <f t="shared" si="178"/>
        <v/>
      </c>
      <c r="P952" s="306" t="str">
        <f t="shared" si="168"/>
        <v/>
      </c>
      <c r="Q952" s="307">
        <f t="shared" si="169"/>
        <v>100</v>
      </c>
      <c r="R952" s="308" t="str">
        <f t="shared" si="170"/>
        <v/>
      </c>
      <c r="S952" s="309">
        <v>100</v>
      </c>
      <c r="T952" s="310" t="str">
        <f t="shared" si="171"/>
        <v/>
      </c>
      <c r="U952" s="311">
        <v>0</v>
      </c>
      <c r="V952" s="312" t="str">
        <f t="shared" si="172"/>
        <v/>
      </c>
      <c r="W952" s="313" t="s">
        <v>125</v>
      </c>
      <c r="X952" s="314" t="str">
        <f t="shared" si="173"/>
        <v/>
      </c>
      <c r="Y952" s="313" t="s">
        <v>56</v>
      </c>
      <c r="Z952" s="314" t="str">
        <f>IF(SUM($E952:$N952)&gt;0,$X952*(VLOOKUP($Y952,'Lookup Tables'!$K$4:$L$7,2,FALSE)),"")</f>
        <v/>
      </c>
      <c r="AA952" s="309">
        <v>100</v>
      </c>
      <c r="AB952" s="314" t="str">
        <f t="shared" si="174"/>
        <v/>
      </c>
      <c r="AC952" s="309" t="s">
        <v>62</v>
      </c>
      <c r="AD952" s="314" t="str">
        <f t="shared" si="175"/>
        <v/>
      </c>
      <c r="AE952" s="309" t="s">
        <v>56</v>
      </c>
      <c r="AF952" s="314" t="str">
        <f t="shared" si="176"/>
        <v/>
      </c>
      <c r="AG952" s="315" t="str">
        <f t="shared" si="179"/>
        <v/>
      </c>
      <c r="AH952" s="316" t="s">
        <v>68</v>
      </c>
      <c r="AI952" s="317" t="str">
        <f t="shared" si="177"/>
        <v/>
      </c>
    </row>
    <row r="953" spans="1:35" ht="17.25" customHeight="1" x14ac:dyDescent="0.3">
      <c r="A953" s="24"/>
      <c r="B953" s="302">
        <v>941</v>
      </c>
      <c r="C953" s="303"/>
      <c r="D953" s="303"/>
      <c r="E953" s="304"/>
      <c r="F953" s="304"/>
      <c r="G953" s="304"/>
      <c r="H953" s="304"/>
      <c r="I953" s="304"/>
      <c r="J953" s="304"/>
      <c r="K953" s="304"/>
      <c r="L953" s="304"/>
      <c r="M953" s="304"/>
      <c r="N953" s="304"/>
      <c r="O953" s="305" t="str">
        <f t="shared" si="178"/>
        <v/>
      </c>
      <c r="P953" s="306" t="str">
        <f t="shared" si="168"/>
        <v/>
      </c>
      <c r="Q953" s="307">
        <f t="shared" si="169"/>
        <v>100</v>
      </c>
      <c r="R953" s="308" t="str">
        <f t="shared" si="170"/>
        <v/>
      </c>
      <c r="S953" s="309">
        <v>100</v>
      </c>
      <c r="T953" s="310" t="str">
        <f t="shared" si="171"/>
        <v/>
      </c>
      <c r="U953" s="311">
        <v>0</v>
      </c>
      <c r="V953" s="312" t="str">
        <f t="shared" si="172"/>
        <v/>
      </c>
      <c r="W953" s="313" t="s">
        <v>125</v>
      </c>
      <c r="X953" s="314" t="str">
        <f t="shared" si="173"/>
        <v/>
      </c>
      <c r="Y953" s="313" t="s">
        <v>56</v>
      </c>
      <c r="Z953" s="314" t="str">
        <f>IF(SUM($E953:$N953)&gt;0,$X953*(VLOOKUP($Y953,'Lookup Tables'!$K$4:$L$7,2,FALSE)),"")</f>
        <v/>
      </c>
      <c r="AA953" s="309">
        <v>100</v>
      </c>
      <c r="AB953" s="314" t="str">
        <f t="shared" si="174"/>
        <v/>
      </c>
      <c r="AC953" s="309" t="s">
        <v>62</v>
      </c>
      <c r="AD953" s="314" t="str">
        <f t="shared" si="175"/>
        <v/>
      </c>
      <c r="AE953" s="309" t="s">
        <v>56</v>
      </c>
      <c r="AF953" s="314" t="str">
        <f t="shared" si="176"/>
        <v/>
      </c>
      <c r="AG953" s="315" t="str">
        <f t="shared" si="179"/>
        <v/>
      </c>
      <c r="AH953" s="316" t="s">
        <v>68</v>
      </c>
      <c r="AI953" s="317" t="str">
        <f t="shared" si="177"/>
        <v/>
      </c>
    </row>
    <row r="954" spans="1:35" ht="17.25" customHeight="1" x14ac:dyDescent="0.3">
      <c r="A954" s="24"/>
      <c r="B954" s="302">
        <v>942</v>
      </c>
      <c r="C954" s="303"/>
      <c r="D954" s="303"/>
      <c r="E954" s="304"/>
      <c r="F954" s="304"/>
      <c r="G954" s="304"/>
      <c r="H954" s="304"/>
      <c r="I954" s="304"/>
      <c r="J954" s="304"/>
      <c r="K954" s="304"/>
      <c r="L954" s="304"/>
      <c r="M954" s="304"/>
      <c r="N954" s="304"/>
      <c r="O954" s="305" t="str">
        <f t="shared" si="178"/>
        <v/>
      </c>
      <c r="P954" s="306" t="str">
        <f t="shared" si="168"/>
        <v/>
      </c>
      <c r="Q954" s="307">
        <f t="shared" si="169"/>
        <v>100</v>
      </c>
      <c r="R954" s="308" t="str">
        <f t="shared" si="170"/>
        <v/>
      </c>
      <c r="S954" s="309">
        <v>100</v>
      </c>
      <c r="T954" s="310" t="str">
        <f t="shared" si="171"/>
        <v/>
      </c>
      <c r="U954" s="311">
        <v>0</v>
      </c>
      <c r="V954" s="312" t="str">
        <f t="shared" si="172"/>
        <v/>
      </c>
      <c r="W954" s="313" t="s">
        <v>125</v>
      </c>
      <c r="X954" s="314" t="str">
        <f t="shared" si="173"/>
        <v/>
      </c>
      <c r="Y954" s="313" t="s">
        <v>56</v>
      </c>
      <c r="Z954" s="314" t="str">
        <f>IF(SUM($E954:$N954)&gt;0,$X954*(VLOOKUP($Y954,'Lookup Tables'!$K$4:$L$7,2,FALSE)),"")</f>
        <v/>
      </c>
      <c r="AA954" s="309">
        <v>100</v>
      </c>
      <c r="AB954" s="314" t="str">
        <f t="shared" si="174"/>
        <v/>
      </c>
      <c r="AC954" s="309" t="s">
        <v>62</v>
      </c>
      <c r="AD954" s="314" t="str">
        <f t="shared" si="175"/>
        <v/>
      </c>
      <c r="AE954" s="309" t="s">
        <v>56</v>
      </c>
      <c r="AF954" s="314" t="str">
        <f t="shared" si="176"/>
        <v/>
      </c>
      <c r="AG954" s="315" t="str">
        <f t="shared" si="179"/>
        <v/>
      </c>
      <c r="AH954" s="316" t="s">
        <v>68</v>
      </c>
      <c r="AI954" s="317" t="str">
        <f t="shared" si="177"/>
        <v/>
      </c>
    </row>
    <row r="955" spans="1:35" ht="17.25" customHeight="1" x14ac:dyDescent="0.3">
      <c r="A955" s="24"/>
      <c r="B955" s="302">
        <v>943</v>
      </c>
      <c r="C955" s="303"/>
      <c r="D955" s="303"/>
      <c r="E955" s="304"/>
      <c r="F955" s="304"/>
      <c r="G955" s="304"/>
      <c r="H955" s="304"/>
      <c r="I955" s="304"/>
      <c r="J955" s="304"/>
      <c r="K955" s="304"/>
      <c r="L955" s="304"/>
      <c r="M955" s="304"/>
      <c r="N955" s="304"/>
      <c r="O955" s="305" t="str">
        <f t="shared" si="178"/>
        <v/>
      </c>
      <c r="P955" s="306" t="str">
        <f t="shared" si="168"/>
        <v/>
      </c>
      <c r="Q955" s="307">
        <f t="shared" si="169"/>
        <v>100</v>
      </c>
      <c r="R955" s="308" t="str">
        <f t="shared" si="170"/>
        <v/>
      </c>
      <c r="S955" s="309">
        <v>100</v>
      </c>
      <c r="T955" s="310" t="str">
        <f t="shared" si="171"/>
        <v/>
      </c>
      <c r="U955" s="311">
        <v>0</v>
      </c>
      <c r="V955" s="312" t="str">
        <f t="shared" si="172"/>
        <v/>
      </c>
      <c r="W955" s="313" t="s">
        <v>125</v>
      </c>
      <c r="X955" s="314" t="str">
        <f t="shared" si="173"/>
        <v/>
      </c>
      <c r="Y955" s="313" t="s">
        <v>56</v>
      </c>
      <c r="Z955" s="314" t="str">
        <f>IF(SUM($E955:$N955)&gt;0,$X955*(VLOOKUP($Y955,'Lookup Tables'!$K$4:$L$7,2,FALSE)),"")</f>
        <v/>
      </c>
      <c r="AA955" s="309">
        <v>100</v>
      </c>
      <c r="AB955" s="314" t="str">
        <f t="shared" si="174"/>
        <v/>
      </c>
      <c r="AC955" s="309" t="s">
        <v>62</v>
      </c>
      <c r="AD955" s="314" t="str">
        <f t="shared" si="175"/>
        <v/>
      </c>
      <c r="AE955" s="309" t="s">
        <v>56</v>
      </c>
      <c r="AF955" s="314" t="str">
        <f t="shared" si="176"/>
        <v/>
      </c>
      <c r="AG955" s="315" t="str">
        <f t="shared" si="179"/>
        <v/>
      </c>
      <c r="AH955" s="316" t="s">
        <v>68</v>
      </c>
      <c r="AI955" s="317" t="str">
        <f t="shared" si="177"/>
        <v/>
      </c>
    </row>
    <row r="956" spans="1:35" ht="17.25" customHeight="1" x14ac:dyDescent="0.3">
      <c r="A956" s="24"/>
      <c r="B956" s="302">
        <v>944</v>
      </c>
      <c r="C956" s="303"/>
      <c r="D956" s="303"/>
      <c r="E956" s="304"/>
      <c r="F956" s="304"/>
      <c r="G956" s="304"/>
      <c r="H956" s="304"/>
      <c r="I956" s="304"/>
      <c r="J956" s="304"/>
      <c r="K956" s="304"/>
      <c r="L956" s="304"/>
      <c r="M956" s="304"/>
      <c r="N956" s="304"/>
      <c r="O956" s="305" t="str">
        <f t="shared" si="178"/>
        <v/>
      </c>
      <c r="P956" s="306" t="str">
        <f t="shared" si="168"/>
        <v/>
      </c>
      <c r="Q956" s="307">
        <f t="shared" si="169"/>
        <v>100</v>
      </c>
      <c r="R956" s="308" t="str">
        <f t="shared" si="170"/>
        <v/>
      </c>
      <c r="S956" s="309">
        <v>100</v>
      </c>
      <c r="T956" s="310" t="str">
        <f t="shared" si="171"/>
        <v/>
      </c>
      <c r="U956" s="311">
        <v>0</v>
      </c>
      <c r="V956" s="312" t="str">
        <f t="shared" si="172"/>
        <v/>
      </c>
      <c r="W956" s="313" t="s">
        <v>125</v>
      </c>
      <c r="X956" s="314" t="str">
        <f t="shared" si="173"/>
        <v/>
      </c>
      <c r="Y956" s="313" t="s">
        <v>56</v>
      </c>
      <c r="Z956" s="314" t="str">
        <f>IF(SUM($E956:$N956)&gt;0,$X956*(VLOOKUP($Y956,'Lookup Tables'!$K$4:$L$7,2,FALSE)),"")</f>
        <v/>
      </c>
      <c r="AA956" s="309">
        <v>100</v>
      </c>
      <c r="AB956" s="314" t="str">
        <f t="shared" si="174"/>
        <v/>
      </c>
      <c r="AC956" s="309" t="s">
        <v>62</v>
      </c>
      <c r="AD956" s="314" t="str">
        <f t="shared" si="175"/>
        <v/>
      </c>
      <c r="AE956" s="309" t="s">
        <v>56</v>
      </c>
      <c r="AF956" s="314" t="str">
        <f t="shared" si="176"/>
        <v/>
      </c>
      <c r="AG956" s="315" t="str">
        <f t="shared" si="179"/>
        <v/>
      </c>
      <c r="AH956" s="316" t="s">
        <v>68</v>
      </c>
      <c r="AI956" s="317" t="str">
        <f t="shared" si="177"/>
        <v/>
      </c>
    </row>
    <row r="957" spans="1:35" ht="17.25" customHeight="1" x14ac:dyDescent="0.3">
      <c r="A957" s="24"/>
      <c r="B957" s="302">
        <v>945</v>
      </c>
      <c r="C957" s="303"/>
      <c r="D957" s="303"/>
      <c r="E957" s="304"/>
      <c r="F957" s="304"/>
      <c r="G957" s="304"/>
      <c r="H957" s="304"/>
      <c r="I957" s="304"/>
      <c r="J957" s="304"/>
      <c r="K957" s="304"/>
      <c r="L957" s="304"/>
      <c r="M957" s="304"/>
      <c r="N957" s="304"/>
      <c r="O957" s="305" t="str">
        <f t="shared" si="178"/>
        <v/>
      </c>
      <c r="P957" s="306" t="str">
        <f t="shared" si="168"/>
        <v/>
      </c>
      <c r="Q957" s="307">
        <f t="shared" si="169"/>
        <v>100</v>
      </c>
      <c r="R957" s="308" t="str">
        <f t="shared" si="170"/>
        <v/>
      </c>
      <c r="S957" s="309">
        <v>100</v>
      </c>
      <c r="T957" s="310" t="str">
        <f t="shared" si="171"/>
        <v/>
      </c>
      <c r="U957" s="311">
        <v>0</v>
      </c>
      <c r="V957" s="312" t="str">
        <f t="shared" si="172"/>
        <v/>
      </c>
      <c r="W957" s="313" t="s">
        <v>125</v>
      </c>
      <c r="X957" s="314" t="str">
        <f t="shared" si="173"/>
        <v/>
      </c>
      <c r="Y957" s="313" t="s">
        <v>56</v>
      </c>
      <c r="Z957" s="314" t="str">
        <f>IF(SUM($E957:$N957)&gt;0,$X957*(VLOOKUP($Y957,'Lookup Tables'!$K$4:$L$7,2,FALSE)),"")</f>
        <v/>
      </c>
      <c r="AA957" s="309">
        <v>100</v>
      </c>
      <c r="AB957" s="314" t="str">
        <f t="shared" si="174"/>
        <v/>
      </c>
      <c r="AC957" s="309" t="s">
        <v>62</v>
      </c>
      <c r="AD957" s="314" t="str">
        <f t="shared" si="175"/>
        <v/>
      </c>
      <c r="AE957" s="309" t="s">
        <v>56</v>
      </c>
      <c r="AF957" s="314" t="str">
        <f t="shared" si="176"/>
        <v/>
      </c>
      <c r="AG957" s="315" t="str">
        <f t="shared" si="179"/>
        <v/>
      </c>
      <c r="AH957" s="316" t="s">
        <v>68</v>
      </c>
      <c r="AI957" s="317" t="str">
        <f t="shared" si="177"/>
        <v/>
      </c>
    </row>
    <row r="958" spans="1:35" ht="17.25" customHeight="1" x14ac:dyDescent="0.3">
      <c r="A958" s="24"/>
      <c r="B958" s="302">
        <v>946</v>
      </c>
      <c r="C958" s="303"/>
      <c r="D958" s="303"/>
      <c r="E958" s="304"/>
      <c r="F958" s="304"/>
      <c r="G958" s="304"/>
      <c r="H958" s="304"/>
      <c r="I958" s="304"/>
      <c r="J958" s="304"/>
      <c r="K958" s="304"/>
      <c r="L958" s="304"/>
      <c r="M958" s="304"/>
      <c r="N958" s="304"/>
      <c r="O958" s="305" t="str">
        <f t="shared" si="178"/>
        <v/>
      </c>
      <c r="P958" s="306" t="str">
        <f t="shared" si="168"/>
        <v/>
      </c>
      <c r="Q958" s="307">
        <f t="shared" si="169"/>
        <v>100</v>
      </c>
      <c r="R958" s="308" t="str">
        <f t="shared" si="170"/>
        <v/>
      </c>
      <c r="S958" s="309">
        <v>100</v>
      </c>
      <c r="T958" s="310" t="str">
        <f t="shared" si="171"/>
        <v/>
      </c>
      <c r="U958" s="311">
        <v>0</v>
      </c>
      <c r="V958" s="312" t="str">
        <f t="shared" si="172"/>
        <v/>
      </c>
      <c r="W958" s="313" t="s">
        <v>125</v>
      </c>
      <c r="X958" s="314" t="str">
        <f t="shared" si="173"/>
        <v/>
      </c>
      <c r="Y958" s="313" t="s">
        <v>56</v>
      </c>
      <c r="Z958" s="314" t="str">
        <f>IF(SUM($E958:$N958)&gt;0,$X958*(VLOOKUP($Y958,'Lookup Tables'!$K$4:$L$7,2,FALSE)),"")</f>
        <v/>
      </c>
      <c r="AA958" s="309">
        <v>100</v>
      </c>
      <c r="AB958" s="314" t="str">
        <f t="shared" si="174"/>
        <v/>
      </c>
      <c r="AC958" s="309" t="s">
        <v>62</v>
      </c>
      <c r="AD958" s="314" t="str">
        <f t="shared" si="175"/>
        <v/>
      </c>
      <c r="AE958" s="309" t="s">
        <v>56</v>
      </c>
      <c r="AF958" s="314" t="str">
        <f t="shared" si="176"/>
        <v/>
      </c>
      <c r="AG958" s="315" t="str">
        <f t="shared" si="179"/>
        <v/>
      </c>
      <c r="AH958" s="316" t="s">
        <v>68</v>
      </c>
      <c r="AI958" s="317" t="str">
        <f t="shared" si="177"/>
        <v/>
      </c>
    </row>
    <row r="959" spans="1:35" ht="17.25" customHeight="1" x14ac:dyDescent="0.3">
      <c r="A959" s="24"/>
      <c r="B959" s="302">
        <v>947</v>
      </c>
      <c r="C959" s="303"/>
      <c r="D959" s="303"/>
      <c r="E959" s="304"/>
      <c r="F959" s="304"/>
      <c r="G959" s="304"/>
      <c r="H959" s="304"/>
      <c r="I959" s="304"/>
      <c r="J959" s="304"/>
      <c r="K959" s="304"/>
      <c r="L959" s="304"/>
      <c r="M959" s="304"/>
      <c r="N959" s="304"/>
      <c r="O959" s="305" t="str">
        <f t="shared" si="178"/>
        <v/>
      </c>
      <c r="P959" s="306" t="str">
        <f t="shared" si="168"/>
        <v/>
      </c>
      <c r="Q959" s="307">
        <f t="shared" si="169"/>
        <v>100</v>
      </c>
      <c r="R959" s="308" t="str">
        <f t="shared" si="170"/>
        <v/>
      </c>
      <c r="S959" s="309">
        <v>100</v>
      </c>
      <c r="T959" s="310" t="str">
        <f t="shared" si="171"/>
        <v/>
      </c>
      <c r="U959" s="311">
        <v>0</v>
      </c>
      <c r="V959" s="312" t="str">
        <f t="shared" si="172"/>
        <v/>
      </c>
      <c r="W959" s="313" t="s">
        <v>125</v>
      </c>
      <c r="X959" s="314" t="str">
        <f t="shared" si="173"/>
        <v/>
      </c>
      <c r="Y959" s="313" t="s">
        <v>56</v>
      </c>
      <c r="Z959" s="314" t="str">
        <f>IF(SUM($E959:$N959)&gt;0,$X959*(VLOOKUP($Y959,'Lookup Tables'!$K$4:$L$7,2,FALSE)),"")</f>
        <v/>
      </c>
      <c r="AA959" s="309">
        <v>100</v>
      </c>
      <c r="AB959" s="314" t="str">
        <f t="shared" si="174"/>
        <v/>
      </c>
      <c r="AC959" s="309" t="s">
        <v>62</v>
      </c>
      <c r="AD959" s="314" t="str">
        <f t="shared" si="175"/>
        <v/>
      </c>
      <c r="AE959" s="309" t="s">
        <v>56</v>
      </c>
      <c r="AF959" s="314" t="str">
        <f t="shared" si="176"/>
        <v/>
      </c>
      <c r="AG959" s="315" t="str">
        <f t="shared" si="179"/>
        <v/>
      </c>
      <c r="AH959" s="316" t="s">
        <v>68</v>
      </c>
      <c r="AI959" s="317" t="str">
        <f t="shared" si="177"/>
        <v/>
      </c>
    </row>
    <row r="960" spans="1:35" ht="17.25" customHeight="1" x14ac:dyDescent="0.3">
      <c r="A960" s="24"/>
      <c r="B960" s="302">
        <v>948</v>
      </c>
      <c r="C960" s="303"/>
      <c r="D960" s="303"/>
      <c r="E960" s="304"/>
      <c r="F960" s="304"/>
      <c r="G960" s="304"/>
      <c r="H960" s="304"/>
      <c r="I960" s="304"/>
      <c r="J960" s="304"/>
      <c r="K960" s="304"/>
      <c r="L960" s="304"/>
      <c r="M960" s="304"/>
      <c r="N960" s="304"/>
      <c r="O960" s="305" t="str">
        <f t="shared" si="178"/>
        <v/>
      </c>
      <c r="P960" s="306" t="str">
        <f t="shared" si="168"/>
        <v/>
      </c>
      <c r="Q960" s="307">
        <f t="shared" si="169"/>
        <v>100</v>
      </c>
      <c r="R960" s="308" t="str">
        <f t="shared" si="170"/>
        <v/>
      </c>
      <c r="S960" s="309">
        <v>100</v>
      </c>
      <c r="T960" s="310" t="str">
        <f t="shared" si="171"/>
        <v/>
      </c>
      <c r="U960" s="311">
        <v>0</v>
      </c>
      <c r="V960" s="312" t="str">
        <f t="shared" si="172"/>
        <v/>
      </c>
      <c r="W960" s="313" t="s">
        <v>125</v>
      </c>
      <c r="X960" s="314" t="str">
        <f t="shared" si="173"/>
        <v/>
      </c>
      <c r="Y960" s="313" t="s">
        <v>56</v>
      </c>
      <c r="Z960" s="314" t="str">
        <f>IF(SUM($E960:$N960)&gt;0,$X960*(VLOOKUP($Y960,'Lookup Tables'!$K$4:$L$7,2,FALSE)),"")</f>
        <v/>
      </c>
      <c r="AA960" s="309">
        <v>100</v>
      </c>
      <c r="AB960" s="314" t="str">
        <f t="shared" si="174"/>
        <v/>
      </c>
      <c r="AC960" s="309" t="s">
        <v>62</v>
      </c>
      <c r="AD960" s="314" t="str">
        <f t="shared" si="175"/>
        <v/>
      </c>
      <c r="AE960" s="309" t="s">
        <v>56</v>
      </c>
      <c r="AF960" s="314" t="str">
        <f t="shared" si="176"/>
        <v/>
      </c>
      <c r="AG960" s="315" t="str">
        <f t="shared" si="179"/>
        <v/>
      </c>
      <c r="AH960" s="316" t="s">
        <v>68</v>
      </c>
      <c r="AI960" s="317" t="str">
        <f t="shared" si="177"/>
        <v/>
      </c>
    </row>
    <row r="961" spans="1:35" ht="17.25" customHeight="1" x14ac:dyDescent="0.3">
      <c r="A961" s="24"/>
      <c r="B961" s="302">
        <v>949</v>
      </c>
      <c r="C961" s="303"/>
      <c r="D961" s="303"/>
      <c r="E961" s="304"/>
      <c r="F961" s="304"/>
      <c r="G961" s="304"/>
      <c r="H961" s="304"/>
      <c r="I961" s="304"/>
      <c r="J961" s="304"/>
      <c r="K961" s="304"/>
      <c r="L961" s="304"/>
      <c r="M961" s="304"/>
      <c r="N961" s="304"/>
      <c r="O961" s="305" t="str">
        <f t="shared" si="178"/>
        <v/>
      </c>
      <c r="P961" s="306" t="str">
        <f t="shared" si="168"/>
        <v/>
      </c>
      <c r="Q961" s="307">
        <f t="shared" si="169"/>
        <v>100</v>
      </c>
      <c r="R961" s="308" t="str">
        <f t="shared" si="170"/>
        <v/>
      </c>
      <c r="S961" s="309">
        <v>100</v>
      </c>
      <c r="T961" s="310" t="str">
        <f t="shared" si="171"/>
        <v/>
      </c>
      <c r="U961" s="311">
        <v>0</v>
      </c>
      <c r="V961" s="312" t="str">
        <f t="shared" si="172"/>
        <v/>
      </c>
      <c r="W961" s="313" t="s">
        <v>125</v>
      </c>
      <c r="X961" s="314" t="str">
        <f t="shared" si="173"/>
        <v/>
      </c>
      <c r="Y961" s="313" t="s">
        <v>56</v>
      </c>
      <c r="Z961" s="314" t="str">
        <f>IF(SUM($E961:$N961)&gt;0,$X961*(VLOOKUP($Y961,'Lookup Tables'!$K$4:$L$7,2,FALSE)),"")</f>
        <v/>
      </c>
      <c r="AA961" s="309">
        <v>100</v>
      </c>
      <c r="AB961" s="314" t="str">
        <f t="shared" si="174"/>
        <v/>
      </c>
      <c r="AC961" s="309" t="s">
        <v>62</v>
      </c>
      <c r="AD961" s="314" t="str">
        <f t="shared" si="175"/>
        <v/>
      </c>
      <c r="AE961" s="309" t="s">
        <v>56</v>
      </c>
      <c r="AF961" s="314" t="str">
        <f t="shared" si="176"/>
        <v/>
      </c>
      <c r="AG961" s="315" t="str">
        <f t="shared" si="179"/>
        <v/>
      </c>
      <c r="AH961" s="316" t="s">
        <v>68</v>
      </c>
      <c r="AI961" s="317" t="str">
        <f t="shared" si="177"/>
        <v/>
      </c>
    </row>
    <row r="962" spans="1:35" ht="17.25" customHeight="1" x14ac:dyDescent="0.3">
      <c r="A962" s="24"/>
      <c r="B962" s="302">
        <v>950</v>
      </c>
      <c r="C962" s="303"/>
      <c r="D962" s="303"/>
      <c r="E962" s="304"/>
      <c r="F962" s="304"/>
      <c r="G962" s="304"/>
      <c r="H962" s="304"/>
      <c r="I962" s="304"/>
      <c r="J962" s="304"/>
      <c r="K962" s="304"/>
      <c r="L962" s="304"/>
      <c r="M962" s="304"/>
      <c r="N962" s="304"/>
      <c r="O962" s="305" t="str">
        <f t="shared" si="178"/>
        <v/>
      </c>
      <c r="P962" s="306" t="str">
        <f t="shared" si="168"/>
        <v/>
      </c>
      <c r="Q962" s="307">
        <f t="shared" si="169"/>
        <v>100</v>
      </c>
      <c r="R962" s="308" t="str">
        <f t="shared" si="170"/>
        <v/>
      </c>
      <c r="S962" s="309">
        <v>100</v>
      </c>
      <c r="T962" s="310" t="str">
        <f t="shared" si="171"/>
        <v/>
      </c>
      <c r="U962" s="311">
        <v>0</v>
      </c>
      <c r="V962" s="312" t="str">
        <f t="shared" si="172"/>
        <v/>
      </c>
      <c r="W962" s="313" t="s">
        <v>125</v>
      </c>
      <c r="X962" s="314" t="str">
        <f t="shared" si="173"/>
        <v/>
      </c>
      <c r="Y962" s="313" t="s">
        <v>56</v>
      </c>
      <c r="Z962" s="314" t="str">
        <f>IF(SUM($E962:$N962)&gt;0,$X962*(VLOOKUP($Y962,'Lookup Tables'!$K$4:$L$7,2,FALSE)),"")</f>
        <v/>
      </c>
      <c r="AA962" s="309">
        <v>100</v>
      </c>
      <c r="AB962" s="314" t="str">
        <f t="shared" si="174"/>
        <v/>
      </c>
      <c r="AC962" s="309" t="s">
        <v>62</v>
      </c>
      <c r="AD962" s="314" t="str">
        <f t="shared" si="175"/>
        <v/>
      </c>
      <c r="AE962" s="309" t="s">
        <v>56</v>
      </c>
      <c r="AF962" s="314" t="str">
        <f t="shared" si="176"/>
        <v/>
      </c>
      <c r="AG962" s="315" t="str">
        <f t="shared" si="179"/>
        <v/>
      </c>
      <c r="AH962" s="316" t="s">
        <v>68</v>
      </c>
      <c r="AI962" s="317" t="str">
        <f t="shared" si="177"/>
        <v/>
      </c>
    </row>
    <row r="963" spans="1:35" ht="17.25" customHeight="1" x14ac:dyDescent="0.3">
      <c r="A963" s="24"/>
      <c r="B963" s="302">
        <v>951</v>
      </c>
      <c r="C963" s="303"/>
      <c r="D963" s="303"/>
      <c r="E963" s="304"/>
      <c r="F963" s="304"/>
      <c r="G963" s="304"/>
      <c r="H963" s="304"/>
      <c r="I963" s="304"/>
      <c r="J963" s="304"/>
      <c r="K963" s="304"/>
      <c r="L963" s="304"/>
      <c r="M963" s="304"/>
      <c r="N963" s="304"/>
      <c r="O963" s="305" t="str">
        <f t="shared" si="178"/>
        <v/>
      </c>
      <c r="P963" s="306" t="str">
        <f t="shared" si="168"/>
        <v/>
      </c>
      <c r="Q963" s="307">
        <f t="shared" si="169"/>
        <v>100</v>
      </c>
      <c r="R963" s="308" t="str">
        <f t="shared" si="170"/>
        <v/>
      </c>
      <c r="S963" s="309">
        <v>100</v>
      </c>
      <c r="T963" s="310" t="str">
        <f t="shared" si="171"/>
        <v/>
      </c>
      <c r="U963" s="311">
        <v>0</v>
      </c>
      <c r="V963" s="312" t="str">
        <f t="shared" si="172"/>
        <v/>
      </c>
      <c r="W963" s="313" t="s">
        <v>125</v>
      </c>
      <c r="X963" s="314" t="str">
        <f t="shared" si="173"/>
        <v/>
      </c>
      <c r="Y963" s="313" t="s">
        <v>56</v>
      </c>
      <c r="Z963" s="314" t="str">
        <f>IF(SUM($E963:$N963)&gt;0,$X963*(VLOOKUP($Y963,'Lookup Tables'!$K$4:$L$7,2,FALSE)),"")</f>
        <v/>
      </c>
      <c r="AA963" s="309">
        <v>100</v>
      </c>
      <c r="AB963" s="314" t="str">
        <f t="shared" si="174"/>
        <v/>
      </c>
      <c r="AC963" s="309" t="s">
        <v>62</v>
      </c>
      <c r="AD963" s="314" t="str">
        <f t="shared" si="175"/>
        <v/>
      </c>
      <c r="AE963" s="309" t="s">
        <v>56</v>
      </c>
      <c r="AF963" s="314" t="str">
        <f t="shared" si="176"/>
        <v/>
      </c>
      <c r="AG963" s="315" t="str">
        <f t="shared" si="179"/>
        <v/>
      </c>
      <c r="AH963" s="316" t="s">
        <v>68</v>
      </c>
      <c r="AI963" s="317" t="str">
        <f t="shared" si="177"/>
        <v/>
      </c>
    </row>
    <row r="964" spans="1:35" ht="17.25" customHeight="1" x14ac:dyDescent="0.3">
      <c r="A964" s="24"/>
      <c r="B964" s="302">
        <v>952</v>
      </c>
      <c r="C964" s="303"/>
      <c r="D964" s="303"/>
      <c r="E964" s="304"/>
      <c r="F964" s="304"/>
      <c r="G964" s="304"/>
      <c r="H964" s="304"/>
      <c r="I964" s="304"/>
      <c r="J964" s="304"/>
      <c r="K964" s="304"/>
      <c r="L964" s="304"/>
      <c r="M964" s="304"/>
      <c r="N964" s="304"/>
      <c r="O964" s="305" t="str">
        <f t="shared" si="178"/>
        <v/>
      </c>
      <c r="P964" s="306" t="str">
        <f t="shared" si="168"/>
        <v/>
      </c>
      <c r="Q964" s="307">
        <f t="shared" si="169"/>
        <v>100</v>
      </c>
      <c r="R964" s="308" t="str">
        <f t="shared" si="170"/>
        <v/>
      </c>
      <c r="S964" s="309">
        <v>100</v>
      </c>
      <c r="T964" s="310" t="str">
        <f t="shared" si="171"/>
        <v/>
      </c>
      <c r="U964" s="311">
        <v>0</v>
      </c>
      <c r="V964" s="312" t="str">
        <f t="shared" si="172"/>
        <v/>
      </c>
      <c r="W964" s="313" t="s">
        <v>125</v>
      </c>
      <c r="X964" s="314" t="str">
        <f t="shared" si="173"/>
        <v/>
      </c>
      <c r="Y964" s="313" t="s">
        <v>56</v>
      </c>
      <c r="Z964" s="314" t="str">
        <f>IF(SUM($E964:$N964)&gt;0,$X964*(VLOOKUP($Y964,'Lookup Tables'!$K$4:$L$7,2,FALSE)),"")</f>
        <v/>
      </c>
      <c r="AA964" s="309">
        <v>100</v>
      </c>
      <c r="AB964" s="314" t="str">
        <f t="shared" si="174"/>
        <v/>
      </c>
      <c r="AC964" s="309" t="s">
        <v>62</v>
      </c>
      <c r="AD964" s="314" t="str">
        <f t="shared" si="175"/>
        <v/>
      </c>
      <c r="AE964" s="309" t="s">
        <v>56</v>
      </c>
      <c r="AF964" s="314" t="str">
        <f t="shared" si="176"/>
        <v/>
      </c>
      <c r="AG964" s="315" t="str">
        <f t="shared" si="179"/>
        <v/>
      </c>
      <c r="AH964" s="316" t="s">
        <v>68</v>
      </c>
      <c r="AI964" s="317" t="str">
        <f t="shared" si="177"/>
        <v/>
      </c>
    </row>
    <row r="965" spans="1:35" ht="17.25" customHeight="1" x14ac:dyDescent="0.3">
      <c r="A965" s="24"/>
      <c r="B965" s="302">
        <v>953</v>
      </c>
      <c r="C965" s="303"/>
      <c r="D965" s="303"/>
      <c r="E965" s="304"/>
      <c r="F965" s="304"/>
      <c r="G965" s="304"/>
      <c r="H965" s="304"/>
      <c r="I965" s="304"/>
      <c r="J965" s="304"/>
      <c r="K965" s="304"/>
      <c r="L965" s="304"/>
      <c r="M965" s="304"/>
      <c r="N965" s="304"/>
      <c r="O965" s="305" t="str">
        <f t="shared" si="178"/>
        <v/>
      </c>
      <c r="P965" s="306" t="str">
        <f t="shared" si="168"/>
        <v/>
      </c>
      <c r="Q965" s="307">
        <f t="shared" si="169"/>
        <v>100</v>
      </c>
      <c r="R965" s="308" t="str">
        <f t="shared" si="170"/>
        <v/>
      </c>
      <c r="S965" s="309">
        <v>100</v>
      </c>
      <c r="T965" s="310" t="str">
        <f t="shared" si="171"/>
        <v/>
      </c>
      <c r="U965" s="311">
        <v>0</v>
      </c>
      <c r="V965" s="312" t="str">
        <f t="shared" si="172"/>
        <v/>
      </c>
      <c r="W965" s="313" t="s">
        <v>125</v>
      </c>
      <c r="X965" s="314" t="str">
        <f t="shared" si="173"/>
        <v/>
      </c>
      <c r="Y965" s="313" t="s">
        <v>56</v>
      </c>
      <c r="Z965" s="314" t="str">
        <f>IF(SUM($E965:$N965)&gt;0,$X965*(VLOOKUP($Y965,'Lookup Tables'!$K$4:$L$7,2,FALSE)),"")</f>
        <v/>
      </c>
      <c r="AA965" s="309">
        <v>100</v>
      </c>
      <c r="AB965" s="314" t="str">
        <f t="shared" si="174"/>
        <v/>
      </c>
      <c r="AC965" s="309" t="s">
        <v>62</v>
      </c>
      <c r="AD965" s="314" t="str">
        <f t="shared" si="175"/>
        <v/>
      </c>
      <c r="AE965" s="309" t="s">
        <v>56</v>
      </c>
      <c r="AF965" s="314" t="str">
        <f t="shared" si="176"/>
        <v/>
      </c>
      <c r="AG965" s="315" t="str">
        <f t="shared" si="179"/>
        <v/>
      </c>
      <c r="AH965" s="316" t="s">
        <v>68</v>
      </c>
      <c r="AI965" s="317" t="str">
        <f t="shared" si="177"/>
        <v/>
      </c>
    </row>
    <row r="966" spans="1:35" ht="17.25" customHeight="1" x14ac:dyDescent="0.3">
      <c r="A966" s="24"/>
      <c r="B966" s="302">
        <v>954</v>
      </c>
      <c r="C966" s="303"/>
      <c r="D966" s="303"/>
      <c r="E966" s="304"/>
      <c r="F966" s="304"/>
      <c r="G966" s="304"/>
      <c r="H966" s="304"/>
      <c r="I966" s="304"/>
      <c r="J966" s="304"/>
      <c r="K966" s="304"/>
      <c r="L966" s="304"/>
      <c r="M966" s="304"/>
      <c r="N966" s="304"/>
      <c r="O966" s="305" t="str">
        <f t="shared" si="178"/>
        <v/>
      </c>
      <c r="P966" s="306" t="str">
        <f t="shared" si="168"/>
        <v/>
      </c>
      <c r="Q966" s="307">
        <f t="shared" si="169"/>
        <v>100</v>
      </c>
      <c r="R966" s="308" t="str">
        <f t="shared" si="170"/>
        <v/>
      </c>
      <c r="S966" s="309">
        <v>100</v>
      </c>
      <c r="T966" s="310" t="str">
        <f t="shared" si="171"/>
        <v/>
      </c>
      <c r="U966" s="311">
        <v>0</v>
      </c>
      <c r="V966" s="312" t="str">
        <f t="shared" si="172"/>
        <v/>
      </c>
      <c r="W966" s="313" t="s">
        <v>125</v>
      </c>
      <c r="X966" s="314" t="str">
        <f t="shared" si="173"/>
        <v/>
      </c>
      <c r="Y966" s="313" t="s">
        <v>56</v>
      </c>
      <c r="Z966" s="314" t="str">
        <f>IF(SUM($E966:$N966)&gt;0,$X966*(VLOOKUP($Y966,'Lookup Tables'!$K$4:$L$7,2,FALSE)),"")</f>
        <v/>
      </c>
      <c r="AA966" s="309">
        <v>100</v>
      </c>
      <c r="AB966" s="314" t="str">
        <f t="shared" si="174"/>
        <v/>
      </c>
      <c r="AC966" s="309" t="s">
        <v>62</v>
      </c>
      <c r="AD966" s="314" t="str">
        <f t="shared" si="175"/>
        <v/>
      </c>
      <c r="AE966" s="309" t="s">
        <v>56</v>
      </c>
      <c r="AF966" s="314" t="str">
        <f t="shared" si="176"/>
        <v/>
      </c>
      <c r="AG966" s="315" t="str">
        <f t="shared" si="179"/>
        <v/>
      </c>
      <c r="AH966" s="316" t="s">
        <v>68</v>
      </c>
      <c r="AI966" s="317" t="str">
        <f t="shared" si="177"/>
        <v/>
      </c>
    </row>
    <row r="967" spans="1:35" ht="17.25" customHeight="1" x14ac:dyDescent="0.3">
      <c r="A967" s="24"/>
      <c r="B967" s="302">
        <v>955</v>
      </c>
      <c r="C967" s="303"/>
      <c r="D967" s="303"/>
      <c r="E967" s="304"/>
      <c r="F967" s="304"/>
      <c r="G967" s="304"/>
      <c r="H967" s="304"/>
      <c r="I967" s="304"/>
      <c r="J967" s="304"/>
      <c r="K967" s="304"/>
      <c r="L967" s="304"/>
      <c r="M967" s="304"/>
      <c r="N967" s="304"/>
      <c r="O967" s="305" t="str">
        <f t="shared" si="178"/>
        <v/>
      </c>
      <c r="P967" s="306" t="str">
        <f t="shared" si="168"/>
        <v/>
      </c>
      <c r="Q967" s="307">
        <f t="shared" si="169"/>
        <v>100</v>
      </c>
      <c r="R967" s="308" t="str">
        <f t="shared" si="170"/>
        <v/>
      </c>
      <c r="S967" s="309">
        <v>100</v>
      </c>
      <c r="T967" s="310" t="str">
        <f t="shared" si="171"/>
        <v/>
      </c>
      <c r="U967" s="311">
        <v>0</v>
      </c>
      <c r="V967" s="312" t="str">
        <f t="shared" si="172"/>
        <v/>
      </c>
      <c r="W967" s="313" t="s">
        <v>125</v>
      </c>
      <c r="X967" s="314" t="str">
        <f t="shared" si="173"/>
        <v/>
      </c>
      <c r="Y967" s="313" t="s">
        <v>56</v>
      </c>
      <c r="Z967" s="314" t="str">
        <f>IF(SUM($E967:$N967)&gt;0,$X967*(VLOOKUP($Y967,'Lookup Tables'!$K$4:$L$7,2,FALSE)),"")</f>
        <v/>
      </c>
      <c r="AA967" s="309">
        <v>100</v>
      </c>
      <c r="AB967" s="314" t="str">
        <f t="shared" si="174"/>
        <v/>
      </c>
      <c r="AC967" s="309" t="s">
        <v>62</v>
      </c>
      <c r="AD967" s="314" t="str">
        <f t="shared" si="175"/>
        <v/>
      </c>
      <c r="AE967" s="309" t="s">
        <v>56</v>
      </c>
      <c r="AF967" s="314" t="str">
        <f t="shared" si="176"/>
        <v/>
      </c>
      <c r="AG967" s="315" t="str">
        <f t="shared" si="179"/>
        <v/>
      </c>
      <c r="AH967" s="316" t="s">
        <v>68</v>
      </c>
      <c r="AI967" s="317" t="str">
        <f t="shared" si="177"/>
        <v/>
      </c>
    </row>
    <row r="968" spans="1:35" ht="17.25" customHeight="1" x14ac:dyDescent="0.3">
      <c r="A968" s="24"/>
      <c r="B968" s="302">
        <v>956</v>
      </c>
      <c r="C968" s="303"/>
      <c r="D968" s="303"/>
      <c r="E968" s="304"/>
      <c r="F968" s="304"/>
      <c r="G968" s="304"/>
      <c r="H968" s="304"/>
      <c r="I968" s="304"/>
      <c r="J968" s="304"/>
      <c r="K968" s="304"/>
      <c r="L968" s="304"/>
      <c r="M968" s="304"/>
      <c r="N968" s="304"/>
      <c r="O968" s="305" t="str">
        <f t="shared" si="178"/>
        <v/>
      </c>
      <c r="P968" s="306" t="str">
        <f t="shared" si="168"/>
        <v/>
      </c>
      <c r="Q968" s="307">
        <f t="shared" si="169"/>
        <v>100</v>
      </c>
      <c r="R968" s="308" t="str">
        <f t="shared" si="170"/>
        <v/>
      </c>
      <c r="S968" s="309">
        <v>100</v>
      </c>
      <c r="T968" s="310" t="str">
        <f t="shared" si="171"/>
        <v/>
      </c>
      <c r="U968" s="311">
        <v>0</v>
      </c>
      <c r="V968" s="312" t="str">
        <f t="shared" si="172"/>
        <v/>
      </c>
      <c r="W968" s="313" t="s">
        <v>125</v>
      </c>
      <c r="X968" s="314" t="str">
        <f t="shared" si="173"/>
        <v/>
      </c>
      <c r="Y968" s="313" t="s">
        <v>56</v>
      </c>
      <c r="Z968" s="314" t="str">
        <f>IF(SUM($E968:$N968)&gt;0,$X968*(VLOOKUP($Y968,'Lookup Tables'!$K$4:$L$7,2,FALSE)),"")</f>
        <v/>
      </c>
      <c r="AA968" s="309">
        <v>100</v>
      </c>
      <c r="AB968" s="314" t="str">
        <f t="shared" si="174"/>
        <v/>
      </c>
      <c r="AC968" s="309" t="s">
        <v>62</v>
      </c>
      <c r="AD968" s="314" t="str">
        <f t="shared" si="175"/>
        <v/>
      </c>
      <c r="AE968" s="309" t="s">
        <v>56</v>
      </c>
      <c r="AF968" s="314" t="str">
        <f t="shared" si="176"/>
        <v/>
      </c>
      <c r="AG968" s="315" t="str">
        <f t="shared" si="179"/>
        <v/>
      </c>
      <c r="AH968" s="316" t="s">
        <v>68</v>
      </c>
      <c r="AI968" s="317" t="str">
        <f t="shared" si="177"/>
        <v/>
      </c>
    </row>
    <row r="969" spans="1:35" ht="17.25" customHeight="1" x14ac:dyDescent="0.3">
      <c r="A969" s="24"/>
      <c r="B969" s="302">
        <v>957</v>
      </c>
      <c r="C969" s="303"/>
      <c r="D969" s="303"/>
      <c r="E969" s="304"/>
      <c r="F969" s="304"/>
      <c r="G969" s="304"/>
      <c r="H969" s="304"/>
      <c r="I969" s="304"/>
      <c r="J969" s="304"/>
      <c r="K969" s="304"/>
      <c r="L969" s="304"/>
      <c r="M969" s="304"/>
      <c r="N969" s="304"/>
      <c r="O969" s="305" t="str">
        <f t="shared" si="178"/>
        <v/>
      </c>
      <c r="P969" s="306" t="str">
        <f t="shared" si="168"/>
        <v/>
      </c>
      <c r="Q969" s="307">
        <f t="shared" si="169"/>
        <v>100</v>
      </c>
      <c r="R969" s="308" t="str">
        <f t="shared" si="170"/>
        <v/>
      </c>
      <c r="S969" s="309">
        <v>100</v>
      </c>
      <c r="T969" s="310" t="str">
        <f t="shared" si="171"/>
        <v/>
      </c>
      <c r="U969" s="311">
        <v>0</v>
      </c>
      <c r="V969" s="312" t="str">
        <f t="shared" si="172"/>
        <v/>
      </c>
      <c r="W969" s="313" t="s">
        <v>125</v>
      </c>
      <c r="X969" s="314" t="str">
        <f t="shared" si="173"/>
        <v/>
      </c>
      <c r="Y969" s="313" t="s">
        <v>56</v>
      </c>
      <c r="Z969" s="314" t="str">
        <f>IF(SUM($E969:$N969)&gt;0,$X969*(VLOOKUP($Y969,'Lookup Tables'!$K$4:$L$7,2,FALSE)),"")</f>
        <v/>
      </c>
      <c r="AA969" s="309">
        <v>100</v>
      </c>
      <c r="AB969" s="314" t="str">
        <f t="shared" si="174"/>
        <v/>
      </c>
      <c r="AC969" s="309" t="s">
        <v>62</v>
      </c>
      <c r="AD969" s="314" t="str">
        <f t="shared" si="175"/>
        <v/>
      </c>
      <c r="AE969" s="309" t="s">
        <v>56</v>
      </c>
      <c r="AF969" s="314" t="str">
        <f t="shared" si="176"/>
        <v/>
      </c>
      <c r="AG969" s="315" t="str">
        <f t="shared" si="179"/>
        <v/>
      </c>
      <c r="AH969" s="316" t="s">
        <v>68</v>
      </c>
      <c r="AI969" s="317" t="str">
        <f t="shared" si="177"/>
        <v/>
      </c>
    </row>
    <row r="970" spans="1:35" ht="17.25" customHeight="1" x14ac:dyDescent="0.3">
      <c r="A970" s="24"/>
      <c r="B970" s="302">
        <v>958</v>
      </c>
      <c r="C970" s="303"/>
      <c r="D970" s="303"/>
      <c r="E970" s="304"/>
      <c r="F970" s="304"/>
      <c r="G970" s="304"/>
      <c r="H970" s="304"/>
      <c r="I970" s="304"/>
      <c r="J970" s="304"/>
      <c r="K970" s="304"/>
      <c r="L970" s="304"/>
      <c r="M970" s="304"/>
      <c r="N970" s="304"/>
      <c r="O970" s="305" t="str">
        <f t="shared" si="178"/>
        <v/>
      </c>
      <c r="P970" s="306" t="str">
        <f t="shared" si="168"/>
        <v/>
      </c>
      <c r="Q970" s="307">
        <f t="shared" si="169"/>
        <v>100</v>
      </c>
      <c r="R970" s="308" t="str">
        <f t="shared" si="170"/>
        <v/>
      </c>
      <c r="S970" s="309">
        <v>100</v>
      </c>
      <c r="T970" s="310" t="str">
        <f t="shared" si="171"/>
        <v/>
      </c>
      <c r="U970" s="311">
        <v>0</v>
      </c>
      <c r="V970" s="312" t="str">
        <f t="shared" si="172"/>
        <v/>
      </c>
      <c r="W970" s="313" t="s">
        <v>125</v>
      </c>
      <c r="X970" s="314" t="str">
        <f t="shared" si="173"/>
        <v/>
      </c>
      <c r="Y970" s="313" t="s">
        <v>56</v>
      </c>
      <c r="Z970" s="314" t="str">
        <f>IF(SUM($E970:$N970)&gt;0,$X970*(VLOOKUP($Y970,'Lookup Tables'!$K$4:$L$7,2,FALSE)),"")</f>
        <v/>
      </c>
      <c r="AA970" s="309">
        <v>100</v>
      </c>
      <c r="AB970" s="314" t="str">
        <f t="shared" si="174"/>
        <v/>
      </c>
      <c r="AC970" s="309" t="s">
        <v>62</v>
      </c>
      <c r="AD970" s="314" t="str">
        <f t="shared" si="175"/>
        <v/>
      </c>
      <c r="AE970" s="309" t="s">
        <v>56</v>
      </c>
      <c r="AF970" s="314" t="str">
        <f t="shared" si="176"/>
        <v/>
      </c>
      <c r="AG970" s="315" t="str">
        <f t="shared" si="179"/>
        <v/>
      </c>
      <c r="AH970" s="316" t="s">
        <v>68</v>
      </c>
      <c r="AI970" s="317" t="str">
        <f t="shared" si="177"/>
        <v/>
      </c>
    </row>
    <row r="971" spans="1:35" ht="17.25" customHeight="1" x14ac:dyDescent="0.3">
      <c r="A971" s="24"/>
      <c r="B971" s="302">
        <v>959</v>
      </c>
      <c r="C971" s="303"/>
      <c r="D971" s="303"/>
      <c r="E971" s="304"/>
      <c r="F971" s="304"/>
      <c r="G971" s="304"/>
      <c r="H971" s="304"/>
      <c r="I971" s="304"/>
      <c r="J971" s="304"/>
      <c r="K971" s="304"/>
      <c r="L971" s="304"/>
      <c r="M971" s="304"/>
      <c r="N971" s="304"/>
      <c r="O971" s="305" t="str">
        <f t="shared" si="178"/>
        <v/>
      </c>
      <c r="P971" s="306" t="str">
        <f t="shared" si="168"/>
        <v/>
      </c>
      <c r="Q971" s="307">
        <f t="shared" si="169"/>
        <v>100</v>
      </c>
      <c r="R971" s="308" t="str">
        <f t="shared" si="170"/>
        <v/>
      </c>
      <c r="S971" s="309">
        <v>100</v>
      </c>
      <c r="T971" s="310" t="str">
        <f t="shared" si="171"/>
        <v/>
      </c>
      <c r="U971" s="311">
        <v>0</v>
      </c>
      <c r="V971" s="312" t="str">
        <f t="shared" si="172"/>
        <v/>
      </c>
      <c r="W971" s="313" t="s">
        <v>125</v>
      </c>
      <c r="X971" s="314" t="str">
        <f t="shared" si="173"/>
        <v/>
      </c>
      <c r="Y971" s="313" t="s">
        <v>56</v>
      </c>
      <c r="Z971" s="314" t="str">
        <f>IF(SUM($E971:$N971)&gt;0,$X971*(VLOOKUP($Y971,'Lookup Tables'!$K$4:$L$7,2,FALSE)),"")</f>
        <v/>
      </c>
      <c r="AA971" s="309">
        <v>100</v>
      </c>
      <c r="AB971" s="314" t="str">
        <f t="shared" si="174"/>
        <v/>
      </c>
      <c r="AC971" s="309" t="s">
        <v>62</v>
      </c>
      <c r="AD971" s="314" t="str">
        <f t="shared" si="175"/>
        <v/>
      </c>
      <c r="AE971" s="309" t="s">
        <v>56</v>
      </c>
      <c r="AF971" s="314" t="str">
        <f t="shared" si="176"/>
        <v/>
      </c>
      <c r="AG971" s="315" t="str">
        <f t="shared" si="179"/>
        <v/>
      </c>
      <c r="AH971" s="316" t="s">
        <v>68</v>
      </c>
      <c r="AI971" s="317" t="str">
        <f t="shared" si="177"/>
        <v/>
      </c>
    </row>
    <row r="972" spans="1:35" ht="17.25" customHeight="1" x14ac:dyDescent="0.3">
      <c r="A972" s="24"/>
      <c r="B972" s="302">
        <v>960</v>
      </c>
      <c r="C972" s="303"/>
      <c r="D972" s="303"/>
      <c r="E972" s="304"/>
      <c r="F972" s="304"/>
      <c r="G972" s="304"/>
      <c r="H972" s="304"/>
      <c r="I972" s="304"/>
      <c r="J972" s="304"/>
      <c r="K972" s="304"/>
      <c r="L972" s="304"/>
      <c r="M972" s="304"/>
      <c r="N972" s="304"/>
      <c r="O972" s="305" t="str">
        <f t="shared" si="178"/>
        <v/>
      </c>
      <c r="P972" s="306" t="str">
        <f t="shared" si="168"/>
        <v/>
      </c>
      <c r="Q972" s="307">
        <f t="shared" si="169"/>
        <v>100</v>
      </c>
      <c r="R972" s="308" t="str">
        <f t="shared" si="170"/>
        <v/>
      </c>
      <c r="S972" s="309">
        <v>100</v>
      </c>
      <c r="T972" s="310" t="str">
        <f t="shared" si="171"/>
        <v/>
      </c>
      <c r="U972" s="311">
        <v>0</v>
      </c>
      <c r="V972" s="312" t="str">
        <f t="shared" si="172"/>
        <v/>
      </c>
      <c r="W972" s="313" t="s">
        <v>125</v>
      </c>
      <c r="X972" s="314" t="str">
        <f t="shared" si="173"/>
        <v/>
      </c>
      <c r="Y972" s="313" t="s">
        <v>56</v>
      </c>
      <c r="Z972" s="314" t="str">
        <f>IF(SUM($E972:$N972)&gt;0,$X972*(VLOOKUP($Y972,'Lookup Tables'!$K$4:$L$7,2,FALSE)),"")</f>
        <v/>
      </c>
      <c r="AA972" s="309">
        <v>100</v>
      </c>
      <c r="AB972" s="314" t="str">
        <f t="shared" si="174"/>
        <v/>
      </c>
      <c r="AC972" s="309" t="s">
        <v>62</v>
      </c>
      <c r="AD972" s="314" t="str">
        <f t="shared" si="175"/>
        <v/>
      </c>
      <c r="AE972" s="309" t="s">
        <v>56</v>
      </c>
      <c r="AF972" s="314" t="str">
        <f t="shared" si="176"/>
        <v/>
      </c>
      <c r="AG972" s="315" t="str">
        <f t="shared" si="179"/>
        <v/>
      </c>
      <c r="AH972" s="316" t="s">
        <v>68</v>
      </c>
      <c r="AI972" s="317" t="str">
        <f t="shared" si="177"/>
        <v/>
      </c>
    </row>
    <row r="973" spans="1:35" ht="17.25" customHeight="1" x14ac:dyDescent="0.3">
      <c r="A973" s="24"/>
      <c r="B973" s="302">
        <v>961</v>
      </c>
      <c r="C973" s="303"/>
      <c r="D973" s="303"/>
      <c r="E973" s="304"/>
      <c r="F973" s="304"/>
      <c r="G973" s="304"/>
      <c r="H973" s="304"/>
      <c r="I973" s="304"/>
      <c r="J973" s="304"/>
      <c r="K973" s="304"/>
      <c r="L973" s="304"/>
      <c r="M973" s="304"/>
      <c r="N973" s="304"/>
      <c r="O973" s="305" t="str">
        <f t="shared" si="178"/>
        <v/>
      </c>
      <c r="P973" s="306" t="str">
        <f t="shared" ref="P973:P1012" si="180">IF(SUM($E973:$N973)&gt;0,($O973/2)^2*PI()*$T$6,"")</f>
        <v/>
      </c>
      <c r="Q973" s="307">
        <f t="shared" ref="Q973:Q1012" si="181">$T$4</f>
        <v>100</v>
      </c>
      <c r="R973" s="308" t="str">
        <f t="shared" ref="R973:R1012" si="182">IF(SUM($E973:$N973)&gt;0,$P973*($T$4/100),"")</f>
        <v/>
      </c>
      <c r="S973" s="309">
        <v>100</v>
      </c>
      <c r="T973" s="310" t="str">
        <f t="shared" ref="T973:T1012" si="183">IF(SUM($E973:$N973)&gt;0,$R973*($S973/100),"")</f>
        <v/>
      </c>
      <c r="U973" s="311">
        <v>0</v>
      </c>
      <c r="V973" s="312" t="str">
        <f t="shared" ref="V973:V1012" si="184">IF(SUM($E973:$N973)&gt;0,$T973*(1+($U973/100)),"")</f>
        <v/>
      </c>
      <c r="W973" s="313" t="s">
        <v>125</v>
      </c>
      <c r="X973" s="314" t="str">
        <f t="shared" ref="X973:X1012" si="185">IF(SUM($E973:$N973)&gt;0,$V973*INDEX(Primary_structure_factor,MATCH(W973,Primary_structure_input,0))*0.4,"")</f>
        <v/>
      </c>
      <c r="Y973" s="313" t="s">
        <v>56</v>
      </c>
      <c r="Z973" s="314" t="str">
        <f>IF(SUM($E973:$N973)&gt;0,$X973*(VLOOKUP($Y973,'Lookup Tables'!$K$4:$L$7,2,FALSE)),"")</f>
        <v/>
      </c>
      <c r="AA973" s="309">
        <v>100</v>
      </c>
      <c r="AB973" s="314" t="str">
        <f t="shared" ref="AB973:AB1012" si="186">IF(SUM($E973:$N973)&gt;0,$V973*(($AA973/100)*0.6),"")</f>
        <v/>
      </c>
      <c r="AC973" s="309" t="s">
        <v>62</v>
      </c>
      <c r="AD973" s="314" t="str">
        <f t="shared" ref="AD973:AD1012" si="187">IF(SUM($E973:$N973)&gt;0,$AB973*(INDEX(Canopy_completeness_factor,MATCH(AC973,Canopy_completeness_input,0))),"")</f>
        <v/>
      </c>
      <c r="AE973" s="309" t="s">
        <v>56</v>
      </c>
      <c r="AF973" s="314" t="str">
        <f t="shared" ref="AF973:AF1012" si="188">IF(SUM($E973:$N973)&gt;0,$AD973*(INDEX(Crown_quality_factor,MATCH($AE973,Crown_quality_input,0))),"")</f>
        <v/>
      </c>
      <c r="AG973" s="315" t="str">
        <f t="shared" si="179"/>
        <v/>
      </c>
      <c r="AH973" s="316" t="s">
        <v>68</v>
      </c>
      <c r="AI973" s="317" t="str">
        <f t="shared" ref="AI973:AI1012" si="189">IF(ISBLANK($AH973),"",IF(SUM($E973:$N973)&gt;0,$AG973*INDEX(Life_expectancy_factor,MATCH($AH973,Life_expectancy_input,0)),""))</f>
        <v/>
      </c>
    </row>
    <row r="974" spans="1:35" ht="17.25" customHeight="1" x14ac:dyDescent="0.3">
      <c r="A974" s="24"/>
      <c r="B974" s="302">
        <v>962</v>
      </c>
      <c r="C974" s="303"/>
      <c r="D974" s="303"/>
      <c r="E974" s="304"/>
      <c r="F974" s="304"/>
      <c r="G974" s="304"/>
      <c r="H974" s="304"/>
      <c r="I974" s="304"/>
      <c r="J974" s="304"/>
      <c r="K974" s="304"/>
      <c r="L974" s="304"/>
      <c r="M974" s="304"/>
      <c r="N974" s="304"/>
      <c r="O974" s="305" t="str">
        <f t="shared" ref="O974:O1012" si="190">IF(SUM($E974:$N974)&gt;0,SQRT($E974^2+$F974^2+$G974^2+$H974^2+$I974^2+$J974^2+$K974^2+$L974^2+$M974^2+$N974^2),"")</f>
        <v/>
      </c>
      <c r="P974" s="306" t="str">
        <f t="shared" si="180"/>
        <v/>
      </c>
      <c r="Q974" s="307">
        <f t="shared" si="181"/>
        <v>100</v>
      </c>
      <c r="R974" s="308" t="str">
        <f t="shared" si="182"/>
        <v/>
      </c>
      <c r="S974" s="309">
        <v>100</v>
      </c>
      <c r="T974" s="310" t="str">
        <f t="shared" si="183"/>
        <v/>
      </c>
      <c r="U974" s="311">
        <v>0</v>
      </c>
      <c r="V974" s="312" t="str">
        <f t="shared" si="184"/>
        <v/>
      </c>
      <c r="W974" s="313" t="s">
        <v>125</v>
      </c>
      <c r="X974" s="314" t="str">
        <f t="shared" si="185"/>
        <v/>
      </c>
      <c r="Y974" s="313" t="s">
        <v>56</v>
      </c>
      <c r="Z974" s="314" t="str">
        <f>IF(SUM($E974:$N974)&gt;0,$X974*(VLOOKUP($Y974,'Lookup Tables'!$K$4:$L$7,2,FALSE)),"")</f>
        <v/>
      </c>
      <c r="AA974" s="309">
        <v>100</v>
      </c>
      <c r="AB974" s="314" t="str">
        <f t="shared" si="186"/>
        <v/>
      </c>
      <c r="AC974" s="309" t="s">
        <v>62</v>
      </c>
      <c r="AD974" s="314" t="str">
        <f t="shared" si="187"/>
        <v/>
      </c>
      <c r="AE974" s="309" t="s">
        <v>56</v>
      </c>
      <c r="AF974" s="314" t="str">
        <f t="shared" si="188"/>
        <v/>
      </c>
      <c r="AG974" s="315" t="str">
        <f t="shared" si="179"/>
        <v/>
      </c>
      <c r="AH974" s="316" t="s">
        <v>68</v>
      </c>
      <c r="AI974" s="317" t="str">
        <f t="shared" si="189"/>
        <v/>
      </c>
    </row>
    <row r="975" spans="1:35" ht="17.25" customHeight="1" x14ac:dyDescent="0.3">
      <c r="A975" s="24"/>
      <c r="B975" s="302">
        <v>963</v>
      </c>
      <c r="C975" s="303"/>
      <c r="D975" s="303"/>
      <c r="E975" s="304"/>
      <c r="F975" s="304"/>
      <c r="G975" s="304"/>
      <c r="H975" s="304"/>
      <c r="I975" s="304"/>
      <c r="J975" s="304"/>
      <c r="K975" s="304"/>
      <c r="L975" s="304"/>
      <c r="M975" s="304"/>
      <c r="N975" s="304"/>
      <c r="O975" s="305" t="str">
        <f t="shared" si="190"/>
        <v/>
      </c>
      <c r="P975" s="306" t="str">
        <f t="shared" si="180"/>
        <v/>
      </c>
      <c r="Q975" s="307">
        <f t="shared" si="181"/>
        <v>100</v>
      </c>
      <c r="R975" s="308" t="str">
        <f t="shared" si="182"/>
        <v/>
      </c>
      <c r="S975" s="309">
        <v>100</v>
      </c>
      <c r="T975" s="310" t="str">
        <f t="shared" si="183"/>
        <v/>
      </c>
      <c r="U975" s="311">
        <v>0</v>
      </c>
      <c r="V975" s="312" t="str">
        <f t="shared" si="184"/>
        <v/>
      </c>
      <c r="W975" s="313" t="s">
        <v>125</v>
      </c>
      <c r="X975" s="314" t="str">
        <f t="shared" si="185"/>
        <v/>
      </c>
      <c r="Y975" s="313" t="s">
        <v>56</v>
      </c>
      <c r="Z975" s="314" t="str">
        <f>IF(SUM($E975:$N975)&gt;0,$X975*(VLOOKUP($Y975,'Lookup Tables'!$K$4:$L$7,2,FALSE)),"")</f>
        <v/>
      </c>
      <c r="AA975" s="309">
        <v>100</v>
      </c>
      <c r="AB975" s="314" t="str">
        <f t="shared" si="186"/>
        <v/>
      </c>
      <c r="AC975" s="309" t="s">
        <v>62</v>
      </c>
      <c r="AD975" s="314" t="str">
        <f t="shared" si="187"/>
        <v/>
      </c>
      <c r="AE975" s="309" t="s">
        <v>56</v>
      </c>
      <c r="AF975" s="314" t="str">
        <f t="shared" si="188"/>
        <v/>
      </c>
      <c r="AG975" s="315" t="str">
        <f t="shared" ref="AG975:AG1011" si="191">IF(SUM($E975:$N975)&gt;0,SUM($Z975,$AF975),"")</f>
        <v/>
      </c>
      <c r="AH975" s="316" t="s">
        <v>68</v>
      </c>
      <c r="AI975" s="317" t="str">
        <f t="shared" si="189"/>
        <v/>
      </c>
    </row>
    <row r="976" spans="1:35" ht="17.25" customHeight="1" x14ac:dyDescent="0.3">
      <c r="A976" s="24"/>
      <c r="B976" s="302">
        <v>964</v>
      </c>
      <c r="C976" s="303"/>
      <c r="D976" s="303"/>
      <c r="E976" s="304"/>
      <c r="F976" s="304"/>
      <c r="G976" s="304"/>
      <c r="H976" s="304"/>
      <c r="I976" s="304"/>
      <c r="J976" s="304"/>
      <c r="K976" s="304"/>
      <c r="L976" s="304"/>
      <c r="M976" s="304"/>
      <c r="N976" s="304"/>
      <c r="O976" s="305" t="str">
        <f t="shared" si="190"/>
        <v/>
      </c>
      <c r="P976" s="306" t="str">
        <f t="shared" si="180"/>
        <v/>
      </c>
      <c r="Q976" s="307">
        <f t="shared" si="181"/>
        <v>100</v>
      </c>
      <c r="R976" s="308" t="str">
        <f t="shared" si="182"/>
        <v/>
      </c>
      <c r="S976" s="309">
        <v>100</v>
      </c>
      <c r="T976" s="310" t="str">
        <f t="shared" si="183"/>
        <v/>
      </c>
      <c r="U976" s="311">
        <v>0</v>
      </c>
      <c r="V976" s="312" t="str">
        <f t="shared" si="184"/>
        <v/>
      </c>
      <c r="W976" s="313" t="s">
        <v>125</v>
      </c>
      <c r="X976" s="314" t="str">
        <f t="shared" si="185"/>
        <v/>
      </c>
      <c r="Y976" s="313" t="s">
        <v>56</v>
      </c>
      <c r="Z976" s="314" t="str">
        <f>IF(SUM($E976:$N976)&gt;0,$X976*(VLOOKUP($Y976,'Lookup Tables'!$K$4:$L$7,2,FALSE)),"")</f>
        <v/>
      </c>
      <c r="AA976" s="309">
        <v>100</v>
      </c>
      <c r="AB976" s="314" t="str">
        <f t="shared" si="186"/>
        <v/>
      </c>
      <c r="AC976" s="309" t="s">
        <v>62</v>
      </c>
      <c r="AD976" s="314" t="str">
        <f t="shared" si="187"/>
        <v/>
      </c>
      <c r="AE976" s="309" t="s">
        <v>56</v>
      </c>
      <c r="AF976" s="314" t="str">
        <f t="shared" si="188"/>
        <v/>
      </c>
      <c r="AG976" s="315" t="str">
        <f t="shared" si="191"/>
        <v/>
      </c>
      <c r="AH976" s="316" t="s">
        <v>68</v>
      </c>
      <c r="AI976" s="317" t="str">
        <f t="shared" si="189"/>
        <v/>
      </c>
    </row>
    <row r="977" spans="1:35" ht="17.25" customHeight="1" x14ac:dyDescent="0.3">
      <c r="A977" s="24"/>
      <c r="B977" s="302">
        <v>965</v>
      </c>
      <c r="C977" s="303"/>
      <c r="D977" s="303"/>
      <c r="E977" s="304"/>
      <c r="F977" s="304"/>
      <c r="G977" s="304"/>
      <c r="H977" s="304"/>
      <c r="I977" s="304"/>
      <c r="J977" s="304"/>
      <c r="K977" s="304"/>
      <c r="L977" s="304"/>
      <c r="M977" s="304"/>
      <c r="N977" s="304"/>
      <c r="O977" s="305" t="str">
        <f t="shared" si="190"/>
        <v/>
      </c>
      <c r="P977" s="306" t="str">
        <f t="shared" si="180"/>
        <v/>
      </c>
      <c r="Q977" s="307">
        <f t="shared" si="181"/>
        <v>100</v>
      </c>
      <c r="R977" s="308" t="str">
        <f t="shared" si="182"/>
        <v/>
      </c>
      <c r="S977" s="309">
        <v>100</v>
      </c>
      <c r="T977" s="310" t="str">
        <f t="shared" si="183"/>
        <v/>
      </c>
      <c r="U977" s="311">
        <v>0</v>
      </c>
      <c r="V977" s="312" t="str">
        <f t="shared" si="184"/>
        <v/>
      </c>
      <c r="W977" s="313" t="s">
        <v>125</v>
      </c>
      <c r="X977" s="314" t="str">
        <f t="shared" si="185"/>
        <v/>
      </c>
      <c r="Y977" s="313" t="s">
        <v>56</v>
      </c>
      <c r="Z977" s="314" t="str">
        <f>IF(SUM($E977:$N977)&gt;0,$X977*(VLOOKUP($Y977,'Lookup Tables'!$K$4:$L$7,2,FALSE)),"")</f>
        <v/>
      </c>
      <c r="AA977" s="309">
        <v>100</v>
      </c>
      <c r="AB977" s="314" t="str">
        <f t="shared" si="186"/>
        <v/>
      </c>
      <c r="AC977" s="309" t="s">
        <v>62</v>
      </c>
      <c r="AD977" s="314" t="str">
        <f t="shared" si="187"/>
        <v/>
      </c>
      <c r="AE977" s="309" t="s">
        <v>56</v>
      </c>
      <c r="AF977" s="314" t="str">
        <f t="shared" si="188"/>
        <v/>
      </c>
      <c r="AG977" s="315" t="str">
        <f t="shared" si="191"/>
        <v/>
      </c>
      <c r="AH977" s="316" t="s">
        <v>68</v>
      </c>
      <c r="AI977" s="317" t="str">
        <f t="shared" si="189"/>
        <v/>
      </c>
    </row>
    <row r="978" spans="1:35" ht="17.25" customHeight="1" x14ac:dyDescent="0.3">
      <c r="A978" s="24"/>
      <c r="B978" s="302">
        <v>966</v>
      </c>
      <c r="C978" s="303"/>
      <c r="D978" s="303"/>
      <c r="E978" s="304"/>
      <c r="F978" s="304"/>
      <c r="G978" s="304"/>
      <c r="H978" s="304"/>
      <c r="I978" s="304"/>
      <c r="J978" s="304"/>
      <c r="K978" s="304"/>
      <c r="L978" s="304"/>
      <c r="M978" s="304"/>
      <c r="N978" s="304"/>
      <c r="O978" s="305" t="str">
        <f t="shared" si="190"/>
        <v/>
      </c>
      <c r="P978" s="306" t="str">
        <f t="shared" si="180"/>
        <v/>
      </c>
      <c r="Q978" s="307">
        <f t="shared" si="181"/>
        <v>100</v>
      </c>
      <c r="R978" s="308" t="str">
        <f t="shared" si="182"/>
        <v/>
      </c>
      <c r="S978" s="309">
        <v>100</v>
      </c>
      <c r="T978" s="310" t="str">
        <f t="shared" si="183"/>
        <v/>
      </c>
      <c r="U978" s="311">
        <v>0</v>
      </c>
      <c r="V978" s="312" t="str">
        <f t="shared" si="184"/>
        <v/>
      </c>
      <c r="W978" s="313" t="s">
        <v>125</v>
      </c>
      <c r="X978" s="314" t="str">
        <f t="shared" si="185"/>
        <v/>
      </c>
      <c r="Y978" s="313" t="s">
        <v>56</v>
      </c>
      <c r="Z978" s="314" t="str">
        <f>IF(SUM($E978:$N978)&gt;0,$X978*(VLOOKUP($Y978,'Lookup Tables'!$K$4:$L$7,2,FALSE)),"")</f>
        <v/>
      </c>
      <c r="AA978" s="309">
        <v>100</v>
      </c>
      <c r="AB978" s="314" t="str">
        <f t="shared" si="186"/>
        <v/>
      </c>
      <c r="AC978" s="309" t="s">
        <v>62</v>
      </c>
      <c r="AD978" s="314" t="str">
        <f t="shared" si="187"/>
        <v/>
      </c>
      <c r="AE978" s="309" t="s">
        <v>56</v>
      </c>
      <c r="AF978" s="314" t="str">
        <f t="shared" si="188"/>
        <v/>
      </c>
      <c r="AG978" s="315" t="str">
        <f t="shared" si="191"/>
        <v/>
      </c>
      <c r="AH978" s="316" t="s">
        <v>68</v>
      </c>
      <c r="AI978" s="317" t="str">
        <f t="shared" si="189"/>
        <v/>
      </c>
    </row>
    <row r="979" spans="1:35" ht="17.25" customHeight="1" x14ac:dyDescent="0.3">
      <c r="A979" s="24"/>
      <c r="B979" s="302">
        <v>967</v>
      </c>
      <c r="C979" s="303"/>
      <c r="D979" s="303"/>
      <c r="E979" s="304"/>
      <c r="F979" s="304"/>
      <c r="G979" s="304"/>
      <c r="H979" s="304"/>
      <c r="I979" s="304"/>
      <c r="J979" s="304"/>
      <c r="K979" s="304"/>
      <c r="L979" s="304"/>
      <c r="M979" s="304"/>
      <c r="N979" s="304"/>
      <c r="O979" s="305" t="str">
        <f t="shared" si="190"/>
        <v/>
      </c>
      <c r="P979" s="306" t="str">
        <f t="shared" si="180"/>
        <v/>
      </c>
      <c r="Q979" s="307">
        <f t="shared" si="181"/>
        <v>100</v>
      </c>
      <c r="R979" s="308" t="str">
        <f t="shared" si="182"/>
        <v/>
      </c>
      <c r="S979" s="309">
        <v>100</v>
      </c>
      <c r="T979" s="310" t="str">
        <f t="shared" si="183"/>
        <v/>
      </c>
      <c r="U979" s="311">
        <v>0</v>
      </c>
      <c r="V979" s="312" t="str">
        <f t="shared" si="184"/>
        <v/>
      </c>
      <c r="W979" s="313" t="s">
        <v>125</v>
      </c>
      <c r="X979" s="314" t="str">
        <f t="shared" si="185"/>
        <v/>
      </c>
      <c r="Y979" s="313" t="s">
        <v>56</v>
      </c>
      <c r="Z979" s="314" t="str">
        <f>IF(SUM($E979:$N979)&gt;0,$X979*(VLOOKUP($Y979,'Lookup Tables'!$K$4:$L$7,2,FALSE)),"")</f>
        <v/>
      </c>
      <c r="AA979" s="309">
        <v>100</v>
      </c>
      <c r="AB979" s="314" t="str">
        <f t="shared" si="186"/>
        <v/>
      </c>
      <c r="AC979" s="309" t="s">
        <v>62</v>
      </c>
      <c r="AD979" s="314" t="str">
        <f t="shared" si="187"/>
        <v/>
      </c>
      <c r="AE979" s="309" t="s">
        <v>56</v>
      </c>
      <c r="AF979" s="314" t="str">
        <f t="shared" si="188"/>
        <v/>
      </c>
      <c r="AG979" s="315" t="str">
        <f t="shared" si="191"/>
        <v/>
      </c>
      <c r="AH979" s="316" t="s">
        <v>68</v>
      </c>
      <c r="AI979" s="317" t="str">
        <f t="shared" si="189"/>
        <v/>
      </c>
    </row>
    <row r="980" spans="1:35" ht="17.25" customHeight="1" x14ac:dyDescent="0.3">
      <c r="A980" s="24"/>
      <c r="B980" s="302">
        <v>968</v>
      </c>
      <c r="C980" s="303"/>
      <c r="D980" s="303"/>
      <c r="E980" s="304"/>
      <c r="F980" s="304"/>
      <c r="G980" s="304"/>
      <c r="H980" s="304"/>
      <c r="I980" s="304"/>
      <c r="J980" s="304"/>
      <c r="K980" s="304"/>
      <c r="L980" s="304"/>
      <c r="M980" s="304"/>
      <c r="N980" s="304"/>
      <c r="O980" s="305" t="str">
        <f t="shared" si="190"/>
        <v/>
      </c>
      <c r="P980" s="306" t="str">
        <f t="shared" si="180"/>
        <v/>
      </c>
      <c r="Q980" s="307">
        <f t="shared" si="181"/>
        <v>100</v>
      </c>
      <c r="R980" s="308" t="str">
        <f t="shared" si="182"/>
        <v/>
      </c>
      <c r="S980" s="309">
        <v>100</v>
      </c>
      <c r="T980" s="310" t="str">
        <f t="shared" si="183"/>
        <v/>
      </c>
      <c r="U980" s="311">
        <v>0</v>
      </c>
      <c r="V980" s="312" t="str">
        <f t="shared" si="184"/>
        <v/>
      </c>
      <c r="W980" s="313" t="s">
        <v>125</v>
      </c>
      <c r="X980" s="314" t="str">
        <f t="shared" si="185"/>
        <v/>
      </c>
      <c r="Y980" s="313" t="s">
        <v>56</v>
      </c>
      <c r="Z980" s="314" t="str">
        <f>IF(SUM($E980:$N980)&gt;0,$X980*(VLOOKUP($Y980,'Lookup Tables'!$K$4:$L$7,2,FALSE)),"")</f>
        <v/>
      </c>
      <c r="AA980" s="309">
        <v>100</v>
      </c>
      <c r="AB980" s="314" t="str">
        <f t="shared" si="186"/>
        <v/>
      </c>
      <c r="AC980" s="309" t="s">
        <v>62</v>
      </c>
      <c r="AD980" s="314" t="str">
        <f t="shared" si="187"/>
        <v/>
      </c>
      <c r="AE980" s="309" t="s">
        <v>56</v>
      </c>
      <c r="AF980" s="314" t="str">
        <f t="shared" si="188"/>
        <v/>
      </c>
      <c r="AG980" s="315" t="str">
        <f t="shared" si="191"/>
        <v/>
      </c>
      <c r="AH980" s="316" t="s">
        <v>68</v>
      </c>
      <c r="AI980" s="317" t="str">
        <f t="shared" si="189"/>
        <v/>
      </c>
    </row>
    <row r="981" spans="1:35" ht="17.25" customHeight="1" x14ac:dyDescent="0.3">
      <c r="A981" s="24"/>
      <c r="B981" s="302">
        <v>969</v>
      </c>
      <c r="C981" s="303"/>
      <c r="D981" s="303"/>
      <c r="E981" s="304"/>
      <c r="F981" s="304"/>
      <c r="G981" s="304"/>
      <c r="H981" s="304"/>
      <c r="I981" s="304"/>
      <c r="J981" s="304"/>
      <c r="K981" s="304"/>
      <c r="L981" s="304"/>
      <c r="M981" s="304"/>
      <c r="N981" s="304"/>
      <c r="O981" s="305" t="str">
        <f t="shared" si="190"/>
        <v/>
      </c>
      <c r="P981" s="306" t="str">
        <f t="shared" si="180"/>
        <v/>
      </c>
      <c r="Q981" s="307">
        <f t="shared" si="181"/>
        <v>100</v>
      </c>
      <c r="R981" s="308" t="str">
        <f t="shared" si="182"/>
        <v/>
      </c>
      <c r="S981" s="309">
        <v>100</v>
      </c>
      <c r="T981" s="310" t="str">
        <f t="shared" si="183"/>
        <v/>
      </c>
      <c r="U981" s="311">
        <v>0</v>
      </c>
      <c r="V981" s="312" t="str">
        <f t="shared" si="184"/>
        <v/>
      </c>
      <c r="W981" s="313" t="s">
        <v>125</v>
      </c>
      <c r="X981" s="314" t="str">
        <f t="shared" si="185"/>
        <v/>
      </c>
      <c r="Y981" s="313" t="s">
        <v>56</v>
      </c>
      <c r="Z981" s="314" t="str">
        <f>IF(SUM($E981:$N981)&gt;0,$X981*(VLOOKUP($Y981,'Lookup Tables'!$K$4:$L$7,2,FALSE)),"")</f>
        <v/>
      </c>
      <c r="AA981" s="309">
        <v>100</v>
      </c>
      <c r="AB981" s="314" t="str">
        <f t="shared" si="186"/>
        <v/>
      </c>
      <c r="AC981" s="309" t="s">
        <v>62</v>
      </c>
      <c r="AD981" s="314" t="str">
        <f t="shared" si="187"/>
        <v/>
      </c>
      <c r="AE981" s="309" t="s">
        <v>56</v>
      </c>
      <c r="AF981" s="314" t="str">
        <f t="shared" si="188"/>
        <v/>
      </c>
      <c r="AG981" s="315" t="str">
        <f t="shared" si="191"/>
        <v/>
      </c>
      <c r="AH981" s="316" t="s">
        <v>68</v>
      </c>
      <c r="AI981" s="317" t="str">
        <f t="shared" si="189"/>
        <v/>
      </c>
    </row>
    <row r="982" spans="1:35" ht="17.25" customHeight="1" x14ac:dyDescent="0.3">
      <c r="A982" s="24"/>
      <c r="B982" s="302">
        <v>970</v>
      </c>
      <c r="C982" s="303"/>
      <c r="D982" s="303"/>
      <c r="E982" s="304"/>
      <c r="F982" s="304"/>
      <c r="G982" s="304"/>
      <c r="H982" s="304"/>
      <c r="I982" s="304"/>
      <c r="J982" s="304"/>
      <c r="K982" s="304"/>
      <c r="L982" s="304"/>
      <c r="M982" s="304"/>
      <c r="N982" s="304"/>
      <c r="O982" s="305" t="str">
        <f t="shared" si="190"/>
        <v/>
      </c>
      <c r="P982" s="306" t="str">
        <f t="shared" si="180"/>
        <v/>
      </c>
      <c r="Q982" s="307">
        <f t="shared" si="181"/>
        <v>100</v>
      </c>
      <c r="R982" s="308" t="str">
        <f t="shared" si="182"/>
        <v/>
      </c>
      <c r="S982" s="309">
        <v>100</v>
      </c>
      <c r="T982" s="310" t="str">
        <f t="shared" si="183"/>
        <v/>
      </c>
      <c r="U982" s="311">
        <v>0</v>
      </c>
      <c r="V982" s="312" t="str">
        <f t="shared" si="184"/>
        <v/>
      </c>
      <c r="W982" s="313" t="s">
        <v>125</v>
      </c>
      <c r="X982" s="314" t="str">
        <f t="shared" si="185"/>
        <v/>
      </c>
      <c r="Y982" s="313" t="s">
        <v>56</v>
      </c>
      <c r="Z982" s="314" t="str">
        <f>IF(SUM($E982:$N982)&gt;0,$X982*(VLOOKUP($Y982,'Lookup Tables'!$K$4:$L$7,2,FALSE)),"")</f>
        <v/>
      </c>
      <c r="AA982" s="309">
        <v>100</v>
      </c>
      <c r="AB982" s="314" t="str">
        <f t="shared" si="186"/>
        <v/>
      </c>
      <c r="AC982" s="309" t="s">
        <v>62</v>
      </c>
      <c r="AD982" s="314" t="str">
        <f t="shared" si="187"/>
        <v/>
      </c>
      <c r="AE982" s="309" t="s">
        <v>56</v>
      </c>
      <c r="AF982" s="314" t="str">
        <f t="shared" si="188"/>
        <v/>
      </c>
      <c r="AG982" s="315" t="str">
        <f t="shared" si="191"/>
        <v/>
      </c>
      <c r="AH982" s="316" t="s">
        <v>68</v>
      </c>
      <c r="AI982" s="317" t="str">
        <f t="shared" si="189"/>
        <v/>
      </c>
    </row>
    <row r="983" spans="1:35" ht="17.25" customHeight="1" x14ac:dyDescent="0.3">
      <c r="A983" s="24"/>
      <c r="B983" s="302">
        <v>971</v>
      </c>
      <c r="C983" s="303"/>
      <c r="D983" s="303"/>
      <c r="E983" s="304"/>
      <c r="F983" s="304"/>
      <c r="G983" s="304"/>
      <c r="H983" s="304"/>
      <c r="I983" s="304"/>
      <c r="J983" s="304"/>
      <c r="K983" s="304"/>
      <c r="L983" s="304"/>
      <c r="M983" s="304"/>
      <c r="N983" s="304"/>
      <c r="O983" s="305" t="str">
        <f t="shared" si="190"/>
        <v/>
      </c>
      <c r="P983" s="306" t="str">
        <f t="shared" si="180"/>
        <v/>
      </c>
      <c r="Q983" s="307">
        <f t="shared" si="181"/>
        <v>100</v>
      </c>
      <c r="R983" s="308" t="str">
        <f t="shared" si="182"/>
        <v/>
      </c>
      <c r="S983" s="309">
        <v>100</v>
      </c>
      <c r="T983" s="310" t="str">
        <f t="shared" si="183"/>
        <v/>
      </c>
      <c r="U983" s="311">
        <v>0</v>
      </c>
      <c r="V983" s="312" t="str">
        <f t="shared" si="184"/>
        <v/>
      </c>
      <c r="W983" s="313" t="s">
        <v>125</v>
      </c>
      <c r="X983" s="314" t="str">
        <f t="shared" si="185"/>
        <v/>
      </c>
      <c r="Y983" s="313" t="s">
        <v>56</v>
      </c>
      <c r="Z983" s="314" t="str">
        <f>IF(SUM($E983:$N983)&gt;0,$X983*(VLOOKUP($Y983,'Lookup Tables'!$K$4:$L$7,2,FALSE)),"")</f>
        <v/>
      </c>
      <c r="AA983" s="309">
        <v>100</v>
      </c>
      <c r="AB983" s="314" t="str">
        <f t="shared" si="186"/>
        <v/>
      </c>
      <c r="AC983" s="309" t="s">
        <v>62</v>
      </c>
      <c r="AD983" s="314" t="str">
        <f t="shared" si="187"/>
        <v/>
      </c>
      <c r="AE983" s="309" t="s">
        <v>56</v>
      </c>
      <c r="AF983" s="314" t="str">
        <f t="shared" si="188"/>
        <v/>
      </c>
      <c r="AG983" s="315" t="str">
        <f t="shared" si="191"/>
        <v/>
      </c>
      <c r="AH983" s="316" t="s">
        <v>68</v>
      </c>
      <c r="AI983" s="317" t="str">
        <f t="shared" si="189"/>
        <v/>
      </c>
    </row>
    <row r="984" spans="1:35" ht="17.25" customHeight="1" x14ac:dyDescent="0.3">
      <c r="A984" s="24"/>
      <c r="B984" s="302">
        <v>972</v>
      </c>
      <c r="C984" s="303"/>
      <c r="D984" s="303"/>
      <c r="E984" s="304"/>
      <c r="F984" s="304"/>
      <c r="G984" s="304"/>
      <c r="H984" s="304"/>
      <c r="I984" s="304"/>
      <c r="J984" s="304"/>
      <c r="K984" s="304"/>
      <c r="L984" s="304"/>
      <c r="M984" s="304"/>
      <c r="N984" s="304"/>
      <c r="O984" s="305" t="str">
        <f t="shared" si="190"/>
        <v/>
      </c>
      <c r="P984" s="306" t="str">
        <f t="shared" si="180"/>
        <v/>
      </c>
      <c r="Q984" s="307">
        <f t="shared" si="181"/>
        <v>100</v>
      </c>
      <c r="R984" s="308" t="str">
        <f t="shared" si="182"/>
        <v/>
      </c>
      <c r="S984" s="309">
        <v>100</v>
      </c>
      <c r="T984" s="310" t="str">
        <f t="shared" si="183"/>
        <v/>
      </c>
      <c r="U984" s="311">
        <v>0</v>
      </c>
      <c r="V984" s="312" t="str">
        <f t="shared" si="184"/>
        <v/>
      </c>
      <c r="W984" s="313" t="s">
        <v>125</v>
      </c>
      <c r="X984" s="314" t="str">
        <f t="shared" si="185"/>
        <v/>
      </c>
      <c r="Y984" s="313" t="s">
        <v>56</v>
      </c>
      <c r="Z984" s="314" t="str">
        <f>IF(SUM($E984:$N984)&gt;0,$X984*(VLOOKUP($Y984,'Lookup Tables'!$K$4:$L$7,2,FALSE)),"")</f>
        <v/>
      </c>
      <c r="AA984" s="309">
        <v>100</v>
      </c>
      <c r="AB984" s="314" t="str">
        <f t="shared" si="186"/>
        <v/>
      </c>
      <c r="AC984" s="309" t="s">
        <v>62</v>
      </c>
      <c r="AD984" s="314" t="str">
        <f t="shared" si="187"/>
        <v/>
      </c>
      <c r="AE984" s="309" t="s">
        <v>56</v>
      </c>
      <c r="AF984" s="314" t="str">
        <f t="shared" si="188"/>
        <v/>
      </c>
      <c r="AG984" s="315" t="str">
        <f t="shared" si="191"/>
        <v/>
      </c>
      <c r="AH984" s="316" t="s">
        <v>68</v>
      </c>
      <c r="AI984" s="317" t="str">
        <f t="shared" si="189"/>
        <v/>
      </c>
    </row>
    <row r="985" spans="1:35" ht="17.25" customHeight="1" x14ac:dyDescent="0.3">
      <c r="A985" s="24"/>
      <c r="B985" s="302">
        <v>973</v>
      </c>
      <c r="C985" s="303"/>
      <c r="D985" s="303"/>
      <c r="E985" s="304"/>
      <c r="F985" s="304"/>
      <c r="G985" s="304"/>
      <c r="H985" s="304"/>
      <c r="I985" s="304"/>
      <c r="J985" s="304"/>
      <c r="K985" s="304"/>
      <c r="L985" s="304"/>
      <c r="M985" s="304"/>
      <c r="N985" s="304"/>
      <c r="O985" s="305" t="str">
        <f t="shared" si="190"/>
        <v/>
      </c>
      <c r="P985" s="306" t="str">
        <f t="shared" si="180"/>
        <v/>
      </c>
      <c r="Q985" s="307">
        <f t="shared" si="181"/>
        <v>100</v>
      </c>
      <c r="R985" s="308" t="str">
        <f t="shared" si="182"/>
        <v/>
      </c>
      <c r="S985" s="309">
        <v>100</v>
      </c>
      <c r="T985" s="310" t="str">
        <f t="shared" si="183"/>
        <v/>
      </c>
      <c r="U985" s="311">
        <v>0</v>
      </c>
      <c r="V985" s="312" t="str">
        <f t="shared" si="184"/>
        <v/>
      </c>
      <c r="W985" s="313" t="s">
        <v>125</v>
      </c>
      <c r="X985" s="314" t="str">
        <f t="shared" si="185"/>
        <v/>
      </c>
      <c r="Y985" s="313" t="s">
        <v>56</v>
      </c>
      <c r="Z985" s="314" t="str">
        <f>IF(SUM($E985:$N985)&gt;0,$X985*(VLOOKUP($Y985,'Lookup Tables'!$K$4:$L$7,2,FALSE)),"")</f>
        <v/>
      </c>
      <c r="AA985" s="309">
        <v>100</v>
      </c>
      <c r="AB985" s="314" t="str">
        <f t="shared" si="186"/>
        <v/>
      </c>
      <c r="AC985" s="309" t="s">
        <v>62</v>
      </c>
      <c r="AD985" s="314" t="str">
        <f t="shared" si="187"/>
        <v/>
      </c>
      <c r="AE985" s="309" t="s">
        <v>56</v>
      </c>
      <c r="AF985" s="314" t="str">
        <f t="shared" si="188"/>
        <v/>
      </c>
      <c r="AG985" s="315" t="str">
        <f t="shared" si="191"/>
        <v/>
      </c>
      <c r="AH985" s="316" t="s">
        <v>68</v>
      </c>
      <c r="AI985" s="317" t="str">
        <f t="shared" si="189"/>
        <v/>
      </c>
    </row>
    <row r="986" spans="1:35" ht="17.25" customHeight="1" x14ac:dyDescent="0.3">
      <c r="A986" s="24"/>
      <c r="B986" s="302">
        <v>974</v>
      </c>
      <c r="C986" s="303"/>
      <c r="D986" s="303"/>
      <c r="E986" s="304"/>
      <c r="F986" s="304"/>
      <c r="G986" s="304"/>
      <c r="H986" s="304"/>
      <c r="I986" s="304"/>
      <c r="J986" s="304"/>
      <c r="K986" s="304"/>
      <c r="L986" s="304"/>
      <c r="M986" s="304"/>
      <c r="N986" s="304"/>
      <c r="O986" s="305" t="str">
        <f t="shared" si="190"/>
        <v/>
      </c>
      <c r="P986" s="306" t="str">
        <f t="shared" si="180"/>
        <v/>
      </c>
      <c r="Q986" s="307">
        <f t="shared" si="181"/>
        <v>100</v>
      </c>
      <c r="R986" s="308" t="str">
        <f t="shared" si="182"/>
        <v/>
      </c>
      <c r="S986" s="309">
        <v>100</v>
      </c>
      <c r="T986" s="310" t="str">
        <f t="shared" si="183"/>
        <v/>
      </c>
      <c r="U986" s="311">
        <v>0</v>
      </c>
      <c r="V986" s="312" t="str">
        <f t="shared" si="184"/>
        <v/>
      </c>
      <c r="W986" s="313" t="s">
        <v>125</v>
      </c>
      <c r="X986" s="314" t="str">
        <f t="shared" si="185"/>
        <v/>
      </c>
      <c r="Y986" s="313" t="s">
        <v>56</v>
      </c>
      <c r="Z986" s="314" t="str">
        <f>IF(SUM($E986:$N986)&gt;0,$X986*(VLOOKUP($Y986,'Lookup Tables'!$K$4:$L$7,2,FALSE)),"")</f>
        <v/>
      </c>
      <c r="AA986" s="309">
        <v>100</v>
      </c>
      <c r="AB986" s="314" t="str">
        <f t="shared" si="186"/>
        <v/>
      </c>
      <c r="AC986" s="309" t="s">
        <v>62</v>
      </c>
      <c r="AD986" s="314" t="str">
        <f t="shared" si="187"/>
        <v/>
      </c>
      <c r="AE986" s="309" t="s">
        <v>56</v>
      </c>
      <c r="AF986" s="314" t="str">
        <f t="shared" si="188"/>
        <v/>
      </c>
      <c r="AG986" s="315" t="str">
        <f t="shared" si="191"/>
        <v/>
      </c>
      <c r="AH986" s="316" t="s">
        <v>68</v>
      </c>
      <c r="AI986" s="317" t="str">
        <f t="shared" si="189"/>
        <v/>
      </c>
    </row>
    <row r="987" spans="1:35" ht="17.25" customHeight="1" x14ac:dyDescent="0.3">
      <c r="A987" s="24"/>
      <c r="B987" s="302">
        <v>975</v>
      </c>
      <c r="C987" s="303"/>
      <c r="D987" s="303"/>
      <c r="E987" s="304"/>
      <c r="F987" s="304"/>
      <c r="G987" s="304"/>
      <c r="H987" s="304"/>
      <c r="I987" s="304"/>
      <c r="J987" s="304"/>
      <c r="K987" s="304"/>
      <c r="L987" s="304"/>
      <c r="M987" s="304"/>
      <c r="N987" s="304"/>
      <c r="O987" s="305" t="str">
        <f t="shared" si="190"/>
        <v/>
      </c>
      <c r="P987" s="306" t="str">
        <f t="shared" si="180"/>
        <v/>
      </c>
      <c r="Q987" s="307">
        <f t="shared" si="181"/>
        <v>100</v>
      </c>
      <c r="R987" s="308" t="str">
        <f t="shared" si="182"/>
        <v/>
      </c>
      <c r="S987" s="309">
        <v>100</v>
      </c>
      <c r="T987" s="310" t="str">
        <f t="shared" si="183"/>
        <v/>
      </c>
      <c r="U987" s="311">
        <v>0</v>
      </c>
      <c r="V987" s="312" t="str">
        <f t="shared" si="184"/>
        <v/>
      </c>
      <c r="W987" s="313" t="s">
        <v>125</v>
      </c>
      <c r="X987" s="314" t="str">
        <f t="shared" si="185"/>
        <v/>
      </c>
      <c r="Y987" s="313" t="s">
        <v>56</v>
      </c>
      <c r="Z987" s="314" t="str">
        <f>IF(SUM($E987:$N987)&gt;0,$X987*(VLOOKUP($Y987,'Lookup Tables'!$K$4:$L$7,2,FALSE)),"")</f>
        <v/>
      </c>
      <c r="AA987" s="309">
        <v>100</v>
      </c>
      <c r="AB987" s="314" t="str">
        <f t="shared" si="186"/>
        <v/>
      </c>
      <c r="AC987" s="309" t="s">
        <v>62</v>
      </c>
      <c r="AD987" s="314" t="str">
        <f t="shared" si="187"/>
        <v/>
      </c>
      <c r="AE987" s="309" t="s">
        <v>56</v>
      </c>
      <c r="AF987" s="314" t="str">
        <f t="shared" si="188"/>
        <v/>
      </c>
      <c r="AG987" s="315" t="str">
        <f t="shared" si="191"/>
        <v/>
      </c>
      <c r="AH987" s="316" t="s">
        <v>68</v>
      </c>
      <c r="AI987" s="317" t="str">
        <f t="shared" si="189"/>
        <v/>
      </c>
    </row>
    <row r="988" spans="1:35" ht="17.25" customHeight="1" x14ac:dyDescent="0.3">
      <c r="A988" s="24"/>
      <c r="B988" s="302">
        <v>976</v>
      </c>
      <c r="C988" s="303"/>
      <c r="D988" s="303"/>
      <c r="E988" s="304"/>
      <c r="F988" s="304"/>
      <c r="G988" s="304"/>
      <c r="H988" s="304"/>
      <c r="I988" s="304"/>
      <c r="J988" s="304"/>
      <c r="K988" s="304"/>
      <c r="L988" s="304"/>
      <c r="M988" s="304"/>
      <c r="N988" s="304"/>
      <c r="O988" s="305" t="str">
        <f t="shared" si="190"/>
        <v/>
      </c>
      <c r="P988" s="306" t="str">
        <f t="shared" si="180"/>
        <v/>
      </c>
      <c r="Q988" s="307">
        <f t="shared" si="181"/>
        <v>100</v>
      </c>
      <c r="R988" s="308" t="str">
        <f t="shared" si="182"/>
        <v/>
      </c>
      <c r="S988" s="309">
        <v>100</v>
      </c>
      <c r="T988" s="310" t="str">
        <f t="shared" si="183"/>
        <v/>
      </c>
      <c r="U988" s="311">
        <v>0</v>
      </c>
      <c r="V988" s="312" t="str">
        <f t="shared" si="184"/>
        <v/>
      </c>
      <c r="W988" s="313" t="s">
        <v>125</v>
      </c>
      <c r="X988" s="314" t="str">
        <f t="shared" si="185"/>
        <v/>
      </c>
      <c r="Y988" s="313" t="s">
        <v>56</v>
      </c>
      <c r="Z988" s="314" t="str">
        <f>IF(SUM($E988:$N988)&gt;0,$X988*(VLOOKUP($Y988,'Lookup Tables'!$K$4:$L$7,2,FALSE)),"")</f>
        <v/>
      </c>
      <c r="AA988" s="309">
        <v>100</v>
      </c>
      <c r="AB988" s="314" t="str">
        <f t="shared" si="186"/>
        <v/>
      </c>
      <c r="AC988" s="309" t="s">
        <v>62</v>
      </c>
      <c r="AD988" s="314" t="str">
        <f t="shared" si="187"/>
        <v/>
      </c>
      <c r="AE988" s="309" t="s">
        <v>56</v>
      </c>
      <c r="AF988" s="314" t="str">
        <f t="shared" si="188"/>
        <v/>
      </c>
      <c r="AG988" s="315" t="str">
        <f t="shared" si="191"/>
        <v/>
      </c>
      <c r="AH988" s="316" t="s">
        <v>68</v>
      </c>
      <c r="AI988" s="317" t="str">
        <f t="shared" si="189"/>
        <v/>
      </c>
    </row>
    <row r="989" spans="1:35" ht="17.25" customHeight="1" x14ac:dyDescent="0.3">
      <c r="A989" s="24"/>
      <c r="B989" s="302">
        <v>977</v>
      </c>
      <c r="C989" s="303"/>
      <c r="D989" s="303"/>
      <c r="E989" s="304"/>
      <c r="F989" s="304"/>
      <c r="G989" s="304"/>
      <c r="H989" s="304"/>
      <c r="I989" s="304"/>
      <c r="J989" s="304"/>
      <c r="K989" s="304"/>
      <c r="L989" s="304"/>
      <c r="M989" s="304"/>
      <c r="N989" s="304"/>
      <c r="O989" s="305" t="str">
        <f t="shared" si="190"/>
        <v/>
      </c>
      <c r="P989" s="306" t="str">
        <f t="shared" si="180"/>
        <v/>
      </c>
      <c r="Q989" s="307">
        <f t="shared" si="181"/>
        <v>100</v>
      </c>
      <c r="R989" s="308" t="str">
        <f t="shared" si="182"/>
        <v/>
      </c>
      <c r="S989" s="309">
        <v>100</v>
      </c>
      <c r="T989" s="310" t="str">
        <f t="shared" si="183"/>
        <v/>
      </c>
      <c r="U989" s="311">
        <v>0</v>
      </c>
      <c r="V989" s="312" t="str">
        <f t="shared" si="184"/>
        <v/>
      </c>
      <c r="W989" s="313" t="s">
        <v>125</v>
      </c>
      <c r="X989" s="314" t="str">
        <f t="shared" si="185"/>
        <v/>
      </c>
      <c r="Y989" s="313" t="s">
        <v>56</v>
      </c>
      <c r="Z989" s="314" t="str">
        <f>IF(SUM($E989:$N989)&gt;0,$X989*(VLOOKUP($Y989,'Lookup Tables'!$K$4:$L$7,2,FALSE)),"")</f>
        <v/>
      </c>
      <c r="AA989" s="309">
        <v>100</v>
      </c>
      <c r="AB989" s="314" t="str">
        <f t="shared" si="186"/>
        <v/>
      </c>
      <c r="AC989" s="309" t="s">
        <v>62</v>
      </c>
      <c r="AD989" s="314" t="str">
        <f t="shared" si="187"/>
        <v/>
      </c>
      <c r="AE989" s="309" t="s">
        <v>56</v>
      </c>
      <c r="AF989" s="314" t="str">
        <f t="shared" si="188"/>
        <v/>
      </c>
      <c r="AG989" s="315" t="str">
        <f t="shared" si="191"/>
        <v/>
      </c>
      <c r="AH989" s="316" t="s">
        <v>68</v>
      </c>
      <c r="AI989" s="317" t="str">
        <f t="shared" si="189"/>
        <v/>
      </c>
    </row>
    <row r="990" spans="1:35" ht="17.25" customHeight="1" x14ac:dyDescent="0.3">
      <c r="A990" s="24"/>
      <c r="B990" s="302">
        <v>978</v>
      </c>
      <c r="C990" s="303"/>
      <c r="D990" s="303"/>
      <c r="E990" s="304"/>
      <c r="F990" s="304"/>
      <c r="G990" s="304"/>
      <c r="H990" s="304"/>
      <c r="I990" s="304"/>
      <c r="J990" s="304"/>
      <c r="K990" s="304"/>
      <c r="L990" s="304"/>
      <c r="M990" s="304"/>
      <c r="N990" s="304"/>
      <c r="O990" s="305" t="str">
        <f t="shared" si="190"/>
        <v/>
      </c>
      <c r="P990" s="306" t="str">
        <f t="shared" si="180"/>
        <v/>
      </c>
      <c r="Q990" s="307">
        <f t="shared" si="181"/>
        <v>100</v>
      </c>
      <c r="R990" s="308" t="str">
        <f t="shared" si="182"/>
        <v/>
      </c>
      <c r="S990" s="309">
        <v>100</v>
      </c>
      <c r="T990" s="310" t="str">
        <f t="shared" si="183"/>
        <v/>
      </c>
      <c r="U990" s="311">
        <v>0</v>
      </c>
      <c r="V990" s="312" t="str">
        <f t="shared" si="184"/>
        <v/>
      </c>
      <c r="W990" s="313" t="s">
        <v>125</v>
      </c>
      <c r="X990" s="314" t="str">
        <f t="shared" si="185"/>
        <v/>
      </c>
      <c r="Y990" s="313" t="s">
        <v>56</v>
      </c>
      <c r="Z990" s="314" t="str">
        <f>IF(SUM($E990:$N990)&gt;0,$X990*(VLOOKUP($Y990,'Lookup Tables'!$K$4:$L$7,2,FALSE)),"")</f>
        <v/>
      </c>
      <c r="AA990" s="309">
        <v>100</v>
      </c>
      <c r="AB990" s="314" t="str">
        <f t="shared" si="186"/>
        <v/>
      </c>
      <c r="AC990" s="309" t="s">
        <v>62</v>
      </c>
      <c r="AD990" s="314" t="str">
        <f t="shared" si="187"/>
        <v/>
      </c>
      <c r="AE990" s="309" t="s">
        <v>56</v>
      </c>
      <c r="AF990" s="314" t="str">
        <f t="shared" si="188"/>
        <v/>
      </c>
      <c r="AG990" s="315" t="str">
        <f t="shared" si="191"/>
        <v/>
      </c>
      <c r="AH990" s="316" t="s">
        <v>68</v>
      </c>
      <c r="AI990" s="317" t="str">
        <f t="shared" si="189"/>
        <v/>
      </c>
    </row>
    <row r="991" spans="1:35" ht="17.25" customHeight="1" x14ac:dyDescent="0.3">
      <c r="A991" s="24"/>
      <c r="B991" s="302">
        <v>979</v>
      </c>
      <c r="C991" s="303"/>
      <c r="D991" s="303"/>
      <c r="E991" s="304"/>
      <c r="F991" s="304"/>
      <c r="G991" s="304"/>
      <c r="H991" s="304"/>
      <c r="I991" s="304"/>
      <c r="J991" s="304"/>
      <c r="K991" s="304"/>
      <c r="L991" s="304"/>
      <c r="M991" s="304"/>
      <c r="N991" s="304"/>
      <c r="O991" s="305" t="str">
        <f t="shared" si="190"/>
        <v/>
      </c>
      <c r="P991" s="306" t="str">
        <f t="shared" si="180"/>
        <v/>
      </c>
      <c r="Q991" s="307">
        <f t="shared" si="181"/>
        <v>100</v>
      </c>
      <c r="R991" s="308" t="str">
        <f t="shared" si="182"/>
        <v/>
      </c>
      <c r="S991" s="309">
        <v>100</v>
      </c>
      <c r="T991" s="310" t="str">
        <f t="shared" si="183"/>
        <v/>
      </c>
      <c r="U991" s="311">
        <v>0</v>
      </c>
      <c r="V991" s="312" t="str">
        <f t="shared" si="184"/>
        <v/>
      </c>
      <c r="W991" s="313" t="s">
        <v>125</v>
      </c>
      <c r="X991" s="314" t="str">
        <f t="shared" si="185"/>
        <v/>
      </c>
      <c r="Y991" s="313" t="s">
        <v>56</v>
      </c>
      <c r="Z991" s="314" t="str">
        <f>IF(SUM($E991:$N991)&gt;0,$X991*(VLOOKUP($Y991,'Lookup Tables'!$K$4:$L$7,2,FALSE)),"")</f>
        <v/>
      </c>
      <c r="AA991" s="309">
        <v>100</v>
      </c>
      <c r="AB991" s="314" t="str">
        <f t="shared" si="186"/>
        <v/>
      </c>
      <c r="AC991" s="309" t="s">
        <v>62</v>
      </c>
      <c r="AD991" s="314" t="str">
        <f t="shared" si="187"/>
        <v/>
      </c>
      <c r="AE991" s="309" t="s">
        <v>56</v>
      </c>
      <c r="AF991" s="314" t="str">
        <f t="shared" si="188"/>
        <v/>
      </c>
      <c r="AG991" s="315" t="str">
        <f t="shared" si="191"/>
        <v/>
      </c>
      <c r="AH991" s="316" t="s">
        <v>68</v>
      </c>
      <c r="AI991" s="317" t="str">
        <f t="shared" si="189"/>
        <v/>
      </c>
    </row>
    <row r="992" spans="1:35" ht="17.25" customHeight="1" x14ac:dyDescent="0.3">
      <c r="A992" s="24"/>
      <c r="B992" s="302">
        <v>980</v>
      </c>
      <c r="C992" s="303"/>
      <c r="D992" s="303"/>
      <c r="E992" s="304"/>
      <c r="F992" s="304"/>
      <c r="G992" s="304"/>
      <c r="H992" s="304"/>
      <c r="I992" s="304"/>
      <c r="J992" s="304"/>
      <c r="K992" s="304"/>
      <c r="L992" s="304"/>
      <c r="M992" s="304"/>
      <c r="N992" s="304"/>
      <c r="O992" s="305" t="str">
        <f t="shared" si="190"/>
        <v/>
      </c>
      <c r="P992" s="306" t="str">
        <f t="shared" si="180"/>
        <v/>
      </c>
      <c r="Q992" s="307">
        <f t="shared" si="181"/>
        <v>100</v>
      </c>
      <c r="R992" s="308" t="str">
        <f t="shared" si="182"/>
        <v/>
      </c>
      <c r="S992" s="309">
        <v>100</v>
      </c>
      <c r="T992" s="310" t="str">
        <f t="shared" si="183"/>
        <v/>
      </c>
      <c r="U992" s="311">
        <v>0</v>
      </c>
      <c r="V992" s="312" t="str">
        <f t="shared" si="184"/>
        <v/>
      </c>
      <c r="W992" s="313" t="s">
        <v>125</v>
      </c>
      <c r="X992" s="314" t="str">
        <f t="shared" si="185"/>
        <v/>
      </c>
      <c r="Y992" s="313" t="s">
        <v>56</v>
      </c>
      <c r="Z992" s="314" t="str">
        <f>IF(SUM($E992:$N992)&gt;0,$X992*(VLOOKUP($Y992,'Lookup Tables'!$K$4:$L$7,2,FALSE)),"")</f>
        <v/>
      </c>
      <c r="AA992" s="309">
        <v>100</v>
      </c>
      <c r="AB992" s="314" t="str">
        <f t="shared" si="186"/>
        <v/>
      </c>
      <c r="AC992" s="309" t="s">
        <v>62</v>
      </c>
      <c r="AD992" s="314" t="str">
        <f t="shared" si="187"/>
        <v/>
      </c>
      <c r="AE992" s="309" t="s">
        <v>56</v>
      </c>
      <c r="AF992" s="314" t="str">
        <f t="shared" si="188"/>
        <v/>
      </c>
      <c r="AG992" s="315" t="str">
        <f t="shared" si="191"/>
        <v/>
      </c>
      <c r="AH992" s="316" t="s">
        <v>68</v>
      </c>
      <c r="AI992" s="317" t="str">
        <f t="shared" si="189"/>
        <v/>
      </c>
    </row>
    <row r="993" spans="1:35" ht="17.25" customHeight="1" x14ac:dyDescent="0.3">
      <c r="A993" s="24"/>
      <c r="B993" s="302">
        <v>981</v>
      </c>
      <c r="C993" s="303"/>
      <c r="D993" s="303"/>
      <c r="E993" s="304"/>
      <c r="F993" s="304"/>
      <c r="G993" s="304"/>
      <c r="H993" s="304"/>
      <c r="I993" s="304"/>
      <c r="J993" s="304"/>
      <c r="K993" s="304"/>
      <c r="L993" s="304"/>
      <c r="M993" s="304"/>
      <c r="N993" s="304"/>
      <c r="O993" s="305" t="str">
        <f t="shared" si="190"/>
        <v/>
      </c>
      <c r="P993" s="306" t="str">
        <f t="shared" si="180"/>
        <v/>
      </c>
      <c r="Q993" s="307">
        <f t="shared" si="181"/>
        <v>100</v>
      </c>
      <c r="R993" s="308" t="str">
        <f t="shared" si="182"/>
        <v/>
      </c>
      <c r="S993" s="309">
        <v>100</v>
      </c>
      <c r="T993" s="310" t="str">
        <f t="shared" si="183"/>
        <v/>
      </c>
      <c r="U993" s="311">
        <v>0</v>
      </c>
      <c r="V993" s="312" t="str">
        <f t="shared" si="184"/>
        <v/>
      </c>
      <c r="W993" s="313" t="s">
        <v>125</v>
      </c>
      <c r="X993" s="314" t="str">
        <f t="shared" si="185"/>
        <v/>
      </c>
      <c r="Y993" s="313" t="s">
        <v>56</v>
      </c>
      <c r="Z993" s="314" t="str">
        <f>IF(SUM($E993:$N993)&gt;0,$X993*(VLOOKUP($Y993,'Lookup Tables'!$K$4:$L$7,2,FALSE)),"")</f>
        <v/>
      </c>
      <c r="AA993" s="309">
        <v>100</v>
      </c>
      <c r="AB993" s="314" t="str">
        <f t="shared" si="186"/>
        <v/>
      </c>
      <c r="AC993" s="309" t="s">
        <v>62</v>
      </c>
      <c r="AD993" s="314" t="str">
        <f t="shared" si="187"/>
        <v/>
      </c>
      <c r="AE993" s="309" t="s">
        <v>56</v>
      </c>
      <c r="AF993" s="314" t="str">
        <f t="shared" si="188"/>
        <v/>
      </c>
      <c r="AG993" s="315" t="str">
        <f t="shared" si="191"/>
        <v/>
      </c>
      <c r="AH993" s="316" t="s">
        <v>68</v>
      </c>
      <c r="AI993" s="317" t="str">
        <f t="shared" si="189"/>
        <v/>
      </c>
    </row>
    <row r="994" spans="1:35" ht="17.25" customHeight="1" x14ac:dyDescent="0.3">
      <c r="A994" s="24"/>
      <c r="B994" s="302">
        <v>982</v>
      </c>
      <c r="C994" s="303"/>
      <c r="D994" s="303"/>
      <c r="E994" s="304"/>
      <c r="F994" s="304"/>
      <c r="G994" s="304"/>
      <c r="H994" s="304"/>
      <c r="I994" s="304"/>
      <c r="J994" s="304"/>
      <c r="K994" s="304"/>
      <c r="L994" s="304"/>
      <c r="M994" s="304"/>
      <c r="N994" s="304"/>
      <c r="O994" s="305" t="str">
        <f t="shared" si="190"/>
        <v/>
      </c>
      <c r="P994" s="306" t="str">
        <f t="shared" si="180"/>
        <v/>
      </c>
      <c r="Q994" s="307">
        <f t="shared" si="181"/>
        <v>100</v>
      </c>
      <c r="R994" s="308" t="str">
        <f t="shared" si="182"/>
        <v/>
      </c>
      <c r="S994" s="309">
        <v>100</v>
      </c>
      <c r="T994" s="310" t="str">
        <f t="shared" si="183"/>
        <v/>
      </c>
      <c r="U994" s="311">
        <v>0</v>
      </c>
      <c r="V994" s="312" t="str">
        <f t="shared" si="184"/>
        <v/>
      </c>
      <c r="W994" s="313" t="s">
        <v>125</v>
      </c>
      <c r="X994" s="314" t="str">
        <f t="shared" si="185"/>
        <v/>
      </c>
      <c r="Y994" s="313" t="s">
        <v>56</v>
      </c>
      <c r="Z994" s="314" t="str">
        <f>IF(SUM($E994:$N994)&gt;0,$X994*(VLOOKUP($Y994,'Lookup Tables'!$K$4:$L$7,2,FALSE)),"")</f>
        <v/>
      </c>
      <c r="AA994" s="309">
        <v>100</v>
      </c>
      <c r="AB994" s="314" t="str">
        <f t="shared" si="186"/>
        <v/>
      </c>
      <c r="AC994" s="309" t="s">
        <v>62</v>
      </c>
      <c r="AD994" s="314" t="str">
        <f t="shared" si="187"/>
        <v/>
      </c>
      <c r="AE994" s="309" t="s">
        <v>56</v>
      </c>
      <c r="AF994" s="314" t="str">
        <f t="shared" si="188"/>
        <v/>
      </c>
      <c r="AG994" s="315" t="str">
        <f t="shared" si="191"/>
        <v/>
      </c>
      <c r="AH994" s="316" t="s">
        <v>68</v>
      </c>
      <c r="AI994" s="317" t="str">
        <f t="shared" si="189"/>
        <v/>
      </c>
    </row>
    <row r="995" spans="1:35" ht="17.25" customHeight="1" x14ac:dyDescent="0.3">
      <c r="A995" s="24"/>
      <c r="B995" s="302">
        <v>983</v>
      </c>
      <c r="C995" s="303"/>
      <c r="D995" s="303"/>
      <c r="E995" s="304"/>
      <c r="F995" s="304"/>
      <c r="G995" s="304"/>
      <c r="H995" s="304"/>
      <c r="I995" s="304"/>
      <c r="J995" s="304"/>
      <c r="K995" s="304"/>
      <c r="L995" s="304"/>
      <c r="M995" s="304"/>
      <c r="N995" s="304"/>
      <c r="O995" s="305" t="str">
        <f t="shared" si="190"/>
        <v/>
      </c>
      <c r="P995" s="306" t="str">
        <f t="shared" si="180"/>
        <v/>
      </c>
      <c r="Q995" s="307">
        <f t="shared" si="181"/>
        <v>100</v>
      </c>
      <c r="R995" s="308" t="str">
        <f t="shared" si="182"/>
        <v/>
      </c>
      <c r="S995" s="309">
        <v>100</v>
      </c>
      <c r="T995" s="310" t="str">
        <f t="shared" si="183"/>
        <v/>
      </c>
      <c r="U995" s="311">
        <v>0</v>
      </c>
      <c r="V995" s="312" t="str">
        <f t="shared" si="184"/>
        <v/>
      </c>
      <c r="W995" s="313" t="s">
        <v>125</v>
      </c>
      <c r="X995" s="314" t="str">
        <f t="shared" si="185"/>
        <v/>
      </c>
      <c r="Y995" s="313" t="s">
        <v>56</v>
      </c>
      <c r="Z995" s="314" t="str">
        <f>IF(SUM($E995:$N995)&gt;0,$X995*(VLOOKUP($Y995,'Lookup Tables'!$K$4:$L$7,2,FALSE)),"")</f>
        <v/>
      </c>
      <c r="AA995" s="309">
        <v>100</v>
      </c>
      <c r="AB995" s="314" t="str">
        <f t="shared" si="186"/>
        <v/>
      </c>
      <c r="AC995" s="309" t="s">
        <v>62</v>
      </c>
      <c r="AD995" s="314" t="str">
        <f t="shared" si="187"/>
        <v/>
      </c>
      <c r="AE995" s="309" t="s">
        <v>56</v>
      </c>
      <c r="AF995" s="314" t="str">
        <f t="shared" si="188"/>
        <v/>
      </c>
      <c r="AG995" s="315" t="str">
        <f t="shared" si="191"/>
        <v/>
      </c>
      <c r="AH995" s="316" t="s">
        <v>68</v>
      </c>
      <c r="AI995" s="317" t="str">
        <f t="shared" si="189"/>
        <v/>
      </c>
    </row>
    <row r="996" spans="1:35" ht="17.25" customHeight="1" x14ac:dyDescent="0.3">
      <c r="A996" s="24"/>
      <c r="B996" s="302">
        <v>984</v>
      </c>
      <c r="C996" s="303"/>
      <c r="D996" s="303"/>
      <c r="E996" s="304"/>
      <c r="F996" s="304"/>
      <c r="G996" s="304"/>
      <c r="H996" s="304"/>
      <c r="I996" s="304"/>
      <c r="J996" s="304"/>
      <c r="K996" s="304"/>
      <c r="L996" s="304"/>
      <c r="M996" s="304"/>
      <c r="N996" s="304"/>
      <c r="O996" s="305" t="str">
        <f t="shared" si="190"/>
        <v/>
      </c>
      <c r="P996" s="306" t="str">
        <f t="shared" si="180"/>
        <v/>
      </c>
      <c r="Q996" s="307">
        <f t="shared" si="181"/>
        <v>100</v>
      </c>
      <c r="R996" s="308" t="str">
        <f t="shared" si="182"/>
        <v/>
      </c>
      <c r="S996" s="309">
        <v>100</v>
      </c>
      <c r="T996" s="310" t="str">
        <f t="shared" si="183"/>
        <v/>
      </c>
      <c r="U996" s="311">
        <v>0</v>
      </c>
      <c r="V996" s="312" t="str">
        <f t="shared" si="184"/>
        <v/>
      </c>
      <c r="W996" s="313" t="s">
        <v>125</v>
      </c>
      <c r="X996" s="314" t="str">
        <f t="shared" si="185"/>
        <v/>
      </c>
      <c r="Y996" s="313" t="s">
        <v>56</v>
      </c>
      <c r="Z996" s="314" t="str">
        <f>IF(SUM($E996:$N996)&gt;0,$X996*(VLOOKUP($Y996,'Lookup Tables'!$K$4:$L$7,2,FALSE)),"")</f>
        <v/>
      </c>
      <c r="AA996" s="309">
        <v>100</v>
      </c>
      <c r="AB996" s="314" t="str">
        <f t="shared" si="186"/>
        <v/>
      </c>
      <c r="AC996" s="309" t="s">
        <v>62</v>
      </c>
      <c r="AD996" s="314" t="str">
        <f t="shared" si="187"/>
        <v/>
      </c>
      <c r="AE996" s="309" t="s">
        <v>56</v>
      </c>
      <c r="AF996" s="314" t="str">
        <f t="shared" si="188"/>
        <v/>
      </c>
      <c r="AG996" s="315" t="str">
        <f t="shared" si="191"/>
        <v/>
      </c>
      <c r="AH996" s="316" t="s">
        <v>68</v>
      </c>
      <c r="AI996" s="317" t="str">
        <f t="shared" si="189"/>
        <v/>
      </c>
    </row>
    <row r="997" spans="1:35" ht="17.25" customHeight="1" x14ac:dyDescent="0.3">
      <c r="A997" s="24"/>
      <c r="B997" s="302">
        <v>985</v>
      </c>
      <c r="C997" s="303"/>
      <c r="D997" s="303"/>
      <c r="E997" s="304"/>
      <c r="F997" s="304"/>
      <c r="G997" s="304"/>
      <c r="H997" s="304"/>
      <c r="I997" s="304"/>
      <c r="J997" s="304"/>
      <c r="K997" s="304"/>
      <c r="L997" s="304"/>
      <c r="M997" s="304"/>
      <c r="N997" s="304"/>
      <c r="O997" s="305" t="str">
        <f t="shared" si="190"/>
        <v/>
      </c>
      <c r="P997" s="306" t="str">
        <f t="shared" si="180"/>
        <v/>
      </c>
      <c r="Q997" s="307">
        <f t="shared" si="181"/>
        <v>100</v>
      </c>
      <c r="R997" s="308" t="str">
        <f t="shared" si="182"/>
        <v/>
      </c>
      <c r="S997" s="309">
        <v>100</v>
      </c>
      <c r="T997" s="310" t="str">
        <f t="shared" si="183"/>
        <v/>
      </c>
      <c r="U997" s="311">
        <v>0</v>
      </c>
      <c r="V997" s="312" t="str">
        <f t="shared" si="184"/>
        <v/>
      </c>
      <c r="W997" s="313" t="s">
        <v>125</v>
      </c>
      <c r="X997" s="314" t="str">
        <f t="shared" si="185"/>
        <v/>
      </c>
      <c r="Y997" s="313" t="s">
        <v>56</v>
      </c>
      <c r="Z997" s="314" t="str">
        <f>IF(SUM($E997:$N997)&gt;0,$X997*(VLOOKUP($Y997,'Lookup Tables'!$K$4:$L$7,2,FALSE)),"")</f>
        <v/>
      </c>
      <c r="AA997" s="309">
        <v>100</v>
      </c>
      <c r="AB997" s="314" t="str">
        <f t="shared" si="186"/>
        <v/>
      </c>
      <c r="AC997" s="309" t="s">
        <v>62</v>
      </c>
      <c r="AD997" s="314" t="str">
        <f t="shared" si="187"/>
        <v/>
      </c>
      <c r="AE997" s="309" t="s">
        <v>56</v>
      </c>
      <c r="AF997" s="314" t="str">
        <f t="shared" si="188"/>
        <v/>
      </c>
      <c r="AG997" s="315" t="str">
        <f t="shared" si="191"/>
        <v/>
      </c>
      <c r="AH997" s="316" t="s">
        <v>68</v>
      </c>
      <c r="AI997" s="317" t="str">
        <f t="shared" si="189"/>
        <v/>
      </c>
    </row>
    <row r="998" spans="1:35" ht="17.25" customHeight="1" x14ac:dyDescent="0.3">
      <c r="A998" s="24"/>
      <c r="B998" s="302">
        <v>986</v>
      </c>
      <c r="C998" s="303"/>
      <c r="D998" s="303"/>
      <c r="E998" s="304"/>
      <c r="F998" s="304"/>
      <c r="G998" s="304"/>
      <c r="H998" s="304"/>
      <c r="I998" s="304"/>
      <c r="J998" s="304"/>
      <c r="K998" s="304"/>
      <c r="L998" s="304"/>
      <c r="M998" s="304"/>
      <c r="N998" s="304"/>
      <c r="O998" s="305" t="str">
        <f t="shared" si="190"/>
        <v/>
      </c>
      <c r="P998" s="306" t="str">
        <f t="shared" si="180"/>
        <v/>
      </c>
      <c r="Q998" s="307">
        <f t="shared" si="181"/>
        <v>100</v>
      </c>
      <c r="R998" s="308" t="str">
        <f t="shared" si="182"/>
        <v/>
      </c>
      <c r="S998" s="309">
        <v>100</v>
      </c>
      <c r="T998" s="310" t="str">
        <f t="shared" si="183"/>
        <v/>
      </c>
      <c r="U998" s="311">
        <v>0</v>
      </c>
      <c r="V998" s="312" t="str">
        <f t="shared" si="184"/>
        <v/>
      </c>
      <c r="W998" s="313" t="s">
        <v>125</v>
      </c>
      <c r="X998" s="314" t="str">
        <f t="shared" si="185"/>
        <v/>
      </c>
      <c r="Y998" s="313" t="s">
        <v>56</v>
      </c>
      <c r="Z998" s="314" t="str">
        <f>IF(SUM($E998:$N998)&gt;0,$X998*(VLOOKUP($Y998,'Lookup Tables'!$K$4:$L$7,2,FALSE)),"")</f>
        <v/>
      </c>
      <c r="AA998" s="309">
        <v>100</v>
      </c>
      <c r="AB998" s="314" t="str">
        <f t="shared" si="186"/>
        <v/>
      </c>
      <c r="AC998" s="309" t="s">
        <v>62</v>
      </c>
      <c r="AD998" s="314" t="str">
        <f t="shared" si="187"/>
        <v/>
      </c>
      <c r="AE998" s="309" t="s">
        <v>56</v>
      </c>
      <c r="AF998" s="314" t="str">
        <f t="shared" si="188"/>
        <v/>
      </c>
      <c r="AG998" s="315" t="str">
        <f t="shared" si="191"/>
        <v/>
      </c>
      <c r="AH998" s="316" t="s">
        <v>68</v>
      </c>
      <c r="AI998" s="317" t="str">
        <f t="shared" si="189"/>
        <v/>
      </c>
    </row>
    <row r="999" spans="1:35" ht="17.25" customHeight="1" x14ac:dyDescent="0.3">
      <c r="A999" s="24"/>
      <c r="B999" s="302">
        <v>987</v>
      </c>
      <c r="C999" s="303"/>
      <c r="D999" s="303"/>
      <c r="E999" s="304"/>
      <c r="F999" s="304"/>
      <c r="G999" s="304"/>
      <c r="H999" s="304"/>
      <c r="I999" s="304"/>
      <c r="J999" s="304"/>
      <c r="K999" s="304"/>
      <c r="L999" s="304"/>
      <c r="M999" s="304"/>
      <c r="N999" s="304"/>
      <c r="O999" s="305" t="str">
        <f t="shared" si="190"/>
        <v/>
      </c>
      <c r="P999" s="306" t="str">
        <f t="shared" si="180"/>
        <v/>
      </c>
      <c r="Q999" s="307">
        <f t="shared" si="181"/>
        <v>100</v>
      </c>
      <c r="R999" s="308" t="str">
        <f t="shared" si="182"/>
        <v/>
      </c>
      <c r="S999" s="309">
        <v>100</v>
      </c>
      <c r="T999" s="310" t="str">
        <f t="shared" si="183"/>
        <v/>
      </c>
      <c r="U999" s="311">
        <v>0</v>
      </c>
      <c r="V999" s="312" t="str">
        <f t="shared" si="184"/>
        <v/>
      </c>
      <c r="W999" s="313" t="s">
        <v>125</v>
      </c>
      <c r="X999" s="314" t="str">
        <f t="shared" si="185"/>
        <v/>
      </c>
      <c r="Y999" s="313" t="s">
        <v>56</v>
      </c>
      <c r="Z999" s="314" t="str">
        <f>IF(SUM($E999:$N999)&gt;0,$X999*(VLOOKUP($Y999,'Lookup Tables'!$K$4:$L$7,2,FALSE)),"")</f>
        <v/>
      </c>
      <c r="AA999" s="309">
        <v>100</v>
      </c>
      <c r="AB999" s="314" t="str">
        <f t="shared" si="186"/>
        <v/>
      </c>
      <c r="AC999" s="309" t="s">
        <v>62</v>
      </c>
      <c r="AD999" s="314" t="str">
        <f t="shared" si="187"/>
        <v/>
      </c>
      <c r="AE999" s="309" t="s">
        <v>56</v>
      </c>
      <c r="AF999" s="314" t="str">
        <f t="shared" si="188"/>
        <v/>
      </c>
      <c r="AG999" s="315" t="str">
        <f t="shared" si="191"/>
        <v/>
      </c>
      <c r="AH999" s="316" t="s">
        <v>68</v>
      </c>
      <c r="AI999" s="317" t="str">
        <f t="shared" si="189"/>
        <v/>
      </c>
    </row>
    <row r="1000" spans="1:35" ht="17.25" customHeight="1" x14ac:dyDescent="0.3">
      <c r="A1000" s="24"/>
      <c r="B1000" s="302">
        <v>988</v>
      </c>
      <c r="C1000" s="303"/>
      <c r="D1000" s="303"/>
      <c r="E1000" s="304"/>
      <c r="F1000" s="304"/>
      <c r="G1000" s="304"/>
      <c r="H1000" s="304"/>
      <c r="I1000" s="304"/>
      <c r="J1000" s="304"/>
      <c r="K1000" s="304"/>
      <c r="L1000" s="304"/>
      <c r="M1000" s="304"/>
      <c r="N1000" s="304"/>
      <c r="O1000" s="305" t="str">
        <f t="shared" si="190"/>
        <v/>
      </c>
      <c r="P1000" s="306" t="str">
        <f t="shared" si="180"/>
        <v/>
      </c>
      <c r="Q1000" s="307">
        <f t="shared" si="181"/>
        <v>100</v>
      </c>
      <c r="R1000" s="308" t="str">
        <f t="shared" si="182"/>
        <v/>
      </c>
      <c r="S1000" s="309">
        <v>100</v>
      </c>
      <c r="T1000" s="310" t="str">
        <f t="shared" si="183"/>
        <v/>
      </c>
      <c r="U1000" s="311">
        <v>0</v>
      </c>
      <c r="V1000" s="312" t="str">
        <f t="shared" si="184"/>
        <v/>
      </c>
      <c r="W1000" s="313" t="s">
        <v>125</v>
      </c>
      <c r="X1000" s="314" t="str">
        <f t="shared" si="185"/>
        <v/>
      </c>
      <c r="Y1000" s="313" t="s">
        <v>56</v>
      </c>
      <c r="Z1000" s="314" t="str">
        <f>IF(SUM($E1000:$N1000)&gt;0,$X1000*(VLOOKUP($Y1000,'Lookup Tables'!$K$4:$L$7,2,FALSE)),"")</f>
        <v/>
      </c>
      <c r="AA1000" s="309">
        <v>100</v>
      </c>
      <c r="AB1000" s="314" t="str">
        <f t="shared" si="186"/>
        <v/>
      </c>
      <c r="AC1000" s="309" t="s">
        <v>62</v>
      </c>
      <c r="AD1000" s="314" t="str">
        <f t="shared" si="187"/>
        <v/>
      </c>
      <c r="AE1000" s="309" t="s">
        <v>56</v>
      </c>
      <c r="AF1000" s="314" t="str">
        <f t="shared" si="188"/>
        <v/>
      </c>
      <c r="AG1000" s="315" t="str">
        <f t="shared" si="191"/>
        <v/>
      </c>
      <c r="AH1000" s="316" t="s">
        <v>68</v>
      </c>
      <c r="AI1000" s="317" t="str">
        <f t="shared" si="189"/>
        <v/>
      </c>
    </row>
    <row r="1001" spans="1:35" ht="17.25" customHeight="1" x14ac:dyDescent="0.3">
      <c r="A1001" s="24"/>
      <c r="B1001" s="302">
        <v>989</v>
      </c>
      <c r="C1001" s="303"/>
      <c r="D1001" s="303"/>
      <c r="E1001" s="304"/>
      <c r="F1001" s="304"/>
      <c r="G1001" s="304"/>
      <c r="H1001" s="304"/>
      <c r="I1001" s="304"/>
      <c r="J1001" s="304"/>
      <c r="K1001" s="304"/>
      <c r="L1001" s="304"/>
      <c r="M1001" s="304"/>
      <c r="N1001" s="304"/>
      <c r="O1001" s="305" t="str">
        <f t="shared" si="190"/>
        <v/>
      </c>
      <c r="P1001" s="306" t="str">
        <f t="shared" si="180"/>
        <v/>
      </c>
      <c r="Q1001" s="307">
        <f t="shared" si="181"/>
        <v>100</v>
      </c>
      <c r="R1001" s="308" t="str">
        <f t="shared" si="182"/>
        <v/>
      </c>
      <c r="S1001" s="309">
        <v>100</v>
      </c>
      <c r="T1001" s="310" t="str">
        <f t="shared" si="183"/>
        <v/>
      </c>
      <c r="U1001" s="311">
        <v>0</v>
      </c>
      <c r="V1001" s="312" t="str">
        <f t="shared" si="184"/>
        <v/>
      </c>
      <c r="W1001" s="313" t="s">
        <v>125</v>
      </c>
      <c r="X1001" s="314" t="str">
        <f t="shared" si="185"/>
        <v/>
      </c>
      <c r="Y1001" s="313" t="s">
        <v>56</v>
      </c>
      <c r="Z1001" s="314" t="str">
        <f>IF(SUM($E1001:$N1001)&gt;0,$X1001*(VLOOKUP($Y1001,'Lookup Tables'!$K$4:$L$7,2,FALSE)),"")</f>
        <v/>
      </c>
      <c r="AA1001" s="309">
        <v>100</v>
      </c>
      <c r="AB1001" s="314" t="str">
        <f t="shared" si="186"/>
        <v/>
      </c>
      <c r="AC1001" s="309" t="s">
        <v>62</v>
      </c>
      <c r="AD1001" s="314" t="str">
        <f t="shared" si="187"/>
        <v/>
      </c>
      <c r="AE1001" s="309" t="s">
        <v>56</v>
      </c>
      <c r="AF1001" s="314" t="str">
        <f t="shared" si="188"/>
        <v/>
      </c>
      <c r="AG1001" s="315" t="str">
        <f t="shared" si="191"/>
        <v/>
      </c>
      <c r="AH1001" s="316" t="s">
        <v>68</v>
      </c>
      <c r="AI1001" s="317" t="str">
        <f t="shared" si="189"/>
        <v/>
      </c>
    </row>
    <row r="1002" spans="1:35" ht="17.25" customHeight="1" x14ac:dyDescent="0.3">
      <c r="A1002" s="24"/>
      <c r="B1002" s="302">
        <v>990</v>
      </c>
      <c r="C1002" s="303"/>
      <c r="D1002" s="303"/>
      <c r="E1002" s="304"/>
      <c r="F1002" s="304"/>
      <c r="G1002" s="304"/>
      <c r="H1002" s="304"/>
      <c r="I1002" s="304"/>
      <c r="J1002" s="304"/>
      <c r="K1002" s="304"/>
      <c r="L1002" s="304"/>
      <c r="M1002" s="304"/>
      <c r="N1002" s="304"/>
      <c r="O1002" s="305" t="str">
        <f t="shared" si="190"/>
        <v/>
      </c>
      <c r="P1002" s="306" t="str">
        <f t="shared" si="180"/>
        <v/>
      </c>
      <c r="Q1002" s="307">
        <f t="shared" si="181"/>
        <v>100</v>
      </c>
      <c r="R1002" s="308" t="str">
        <f t="shared" si="182"/>
        <v/>
      </c>
      <c r="S1002" s="309">
        <v>100</v>
      </c>
      <c r="T1002" s="310" t="str">
        <f t="shared" si="183"/>
        <v/>
      </c>
      <c r="U1002" s="311">
        <v>0</v>
      </c>
      <c r="V1002" s="312" t="str">
        <f t="shared" si="184"/>
        <v/>
      </c>
      <c r="W1002" s="313" t="s">
        <v>125</v>
      </c>
      <c r="X1002" s="314" t="str">
        <f t="shared" si="185"/>
        <v/>
      </c>
      <c r="Y1002" s="313" t="s">
        <v>56</v>
      </c>
      <c r="Z1002" s="314" t="str">
        <f>IF(SUM($E1002:$N1002)&gt;0,$X1002*(VLOOKUP($Y1002,'Lookup Tables'!$K$4:$L$7,2,FALSE)),"")</f>
        <v/>
      </c>
      <c r="AA1002" s="309">
        <v>100</v>
      </c>
      <c r="AB1002" s="314" t="str">
        <f t="shared" si="186"/>
        <v/>
      </c>
      <c r="AC1002" s="309" t="s">
        <v>62</v>
      </c>
      <c r="AD1002" s="314" t="str">
        <f t="shared" si="187"/>
        <v/>
      </c>
      <c r="AE1002" s="309" t="s">
        <v>56</v>
      </c>
      <c r="AF1002" s="314" t="str">
        <f t="shared" si="188"/>
        <v/>
      </c>
      <c r="AG1002" s="315" t="str">
        <f t="shared" si="191"/>
        <v/>
      </c>
      <c r="AH1002" s="316" t="s">
        <v>68</v>
      </c>
      <c r="AI1002" s="317" t="str">
        <f t="shared" si="189"/>
        <v/>
      </c>
    </row>
    <row r="1003" spans="1:35" ht="17.25" customHeight="1" x14ac:dyDescent="0.3">
      <c r="A1003" s="24"/>
      <c r="B1003" s="302">
        <v>991</v>
      </c>
      <c r="C1003" s="303"/>
      <c r="D1003" s="303"/>
      <c r="E1003" s="304"/>
      <c r="F1003" s="304"/>
      <c r="G1003" s="304"/>
      <c r="H1003" s="304"/>
      <c r="I1003" s="304"/>
      <c r="J1003" s="304"/>
      <c r="K1003" s="304"/>
      <c r="L1003" s="304"/>
      <c r="M1003" s="304"/>
      <c r="N1003" s="304"/>
      <c r="O1003" s="305" t="str">
        <f t="shared" si="190"/>
        <v/>
      </c>
      <c r="P1003" s="306" t="str">
        <f t="shared" si="180"/>
        <v/>
      </c>
      <c r="Q1003" s="307">
        <f t="shared" si="181"/>
        <v>100</v>
      </c>
      <c r="R1003" s="308" t="str">
        <f t="shared" si="182"/>
        <v/>
      </c>
      <c r="S1003" s="309">
        <v>100</v>
      </c>
      <c r="T1003" s="310" t="str">
        <f t="shared" si="183"/>
        <v/>
      </c>
      <c r="U1003" s="311">
        <v>0</v>
      </c>
      <c r="V1003" s="312" t="str">
        <f t="shared" si="184"/>
        <v/>
      </c>
      <c r="W1003" s="313" t="s">
        <v>125</v>
      </c>
      <c r="X1003" s="314" t="str">
        <f t="shared" si="185"/>
        <v/>
      </c>
      <c r="Y1003" s="313" t="s">
        <v>56</v>
      </c>
      <c r="Z1003" s="314" t="str">
        <f>IF(SUM($E1003:$N1003)&gt;0,$X1003*(VLOOKUP($Y1003,'Lookup Tables'!$K$4:$L$7,2,FALSE)),"")</f>
        <v/>
      </c>
      <c r="AA1003" s="309">
        <v>100</v>
      </c>
      <c r="AB1003" s="314" t="str">
        <f t="shared" si="186"/>
        <v/>
      </c>
      <c r="AC1003" s="309" t="s">
        <v>62</v>
      </c>
      <c r="AD1003" s="314" t="str">
        <f t="shared" si="187"/>
        <v/>
      </c>
      <c r="AE1003" s="309" t="s">
        <v>56</v>
      </c>
      <c r="AF1003" s="314" t="str">
        <f t="shared" si="188"/>
        <v/>
      </c>
      <c r="AG1003" s="315" t="str">
        <f t="shared" si="191"/>
        <v/>
      </c>
      <c r="AH1003" s="316" t="s">
        <v>68</v>
      </c>
      <c r="AI1003" s="317" t="str">
        <f t="shared" si="189"/>
        <v/>
      </c>
    </row>
    <row r="1004" spans="1:35" ht="17.25" customHeight="1" x14ac:dyDescent="0.3">
      <c r="A1004" s="24"/>
      <c r="B1004" s="302">
        <v>992</v>
      </c>
      <c r="C1004" s="303"/>
      <c r="D1004" s="303"/>
      <c r="E1004" s="304"/>
      <c r="F1004" s="304"/>
      <c r="G1004" s="304"/>
      <c r="H1004" s="304"/>
      <c r="I1004" s="304"/>
      <c r="J1004" s="304"/>
      <c r="K1004" s="304"/>
      <c r="L1004" s="304"/>
      <c r="M1004" s="304"/>
      <c r="N1004" s="304"/>
      <c r="O1004" s="305" t="str">
        <f t="shared" si="190"/>
        <v/>
      </c>
      <c r="P1004" s="306" t="str">
        <f t="shared" si="180"/>
        <v/>
      </c>
      <c r="Q1004" s="307">
        <f t="shared" si="181"/>
        <v>100</v>
      </c>
      <c r="R1004" s="308" t="str">
        <f t="shared" si="182"/>
        <v/>
      </c>
      <c r="S1004" s="309">
        <v>100</v>
      </c>
      <c r="T1004" s="310" t="str">
        <f t="shared" si="183"/>
        <v/>
      </c>
      <c r="U1004" s="311">
        <v>0</v>
      </c>
      <c r="V1004" s="312" t="str">
        <f t="shared" si="184"/>
        <v/>
      </c>
      <c r="W1004" s="313" t="s">
        <v>125</v>
      </c>
      <c r="X1004" s="314" t="str">
        <f t="shared" si="185"/>
        <v/>
      </c>
      <c r="Y1004" s="313" t="s">
        <v>56</v>
      </c>
      <c r="Z1004" s="314" t="str">
        <f>IF(SUM($E1004:$N1004)&gt;0,$X1004*(VLOOKUP($Y1004,'Lookup Tables'!$K$4:$L$7,2,FALSE)),"")</f>
        <v/>
      </c>
      <c r="AA1004" s="309">
        <v>100</v>
      </c>
      <c r="AB1004" s="314" t="str">
        <f t="shared" si="186"/>
        <v/>
      </c>
      <c r="AC1004" s="309" t="s">
        <v>62</v>
      </c>
      <c r="AD1004" s="314" t="str">
        <f t="shared" si="187"/>
        <v/>
      </c>
      <c r="AE1004" s="309" t="s">
        <v>56</v>
      </c>
      <c r="AF1004" s="314" t="str">
        <f t="shared" si="188"/>
        <v/>
      </c>
      <c r="AG1004" s="315" t="str">
        <f t="shared" si="191"/>
        <v/>
      </c>
      <c r="AH1004" s="316" t="s">
        <v>68</v>
      </c>
      <c r="AI1004" s="317" t="str">
        <f t="shared" si="189"/>
        <v/>
      </c>
    </row>
    <row r="1005" spans="1:35" ht="17.25" customHeight="1" x14ac:dyDescent="0.3">
      <c r="A1005" s="24"/>
      <c r="B1005" s="302">
        <v>993</v>
      </c>
      <c r="C1005" s="303"/>
      <c r="D1005" s="303"/>
      <c r="E1005" s="304"/>
      <c r="F1005" s="304"/>
      <c r="G1005" s="304"/>
      <c r="H1005" s="304"/>
      <c r="I1005" s="304"/>
      <c r="J1005" s="304"/>
      <c r="K1005" s="304"/>
      <c r="L1005" s="304"/>
      <c r="M1005" s="304"/>
      <c r="N1005" s="304"/>
      <c r="O1005" s="305" t="str">
        <f t="shared" si="190"/>
        <v/>
      </c>
      <c r="P1005" s="306" t="str">
        <f t="shared" si="180"/>
        <v/>
      </c>
      <c r="Q1005" s="307">
        <f t="shared" si="181"/>
        <v>100</v>
      </c>
      <c r="R1005" s="308" t="str">
        <f t="shared" si="182"/>
        <v/>
      </c>
      <c r="S1005" s="309">
        <v>100</v>
      </c>
      <c r="T1005" s="310" t="str">
        <f t="shared" si="183"/>
        <v/>
      </c>
      <c r="U1005" s="311">
        <v>0</v>
      </c>
      <c r="V1005" s="312" t="str">
        <f t="shared" si="184"/>
        <v/>
      </c>
      <c r="W1005" s="313" t="s">
        <v>125</v>
      </c>
      <c r="X1005" s="314" t="str">
        <f t="shared" si="185"/>
        <v/>
      </c>
      <c r="Y1005" s="313" t="s">
        <v>56</v>
      </c>
      <c r="Z1005" s="314" t="str">
        <f>IF(SUM($E1005:$N1005)&gt;0,$X1005*(VLOOKUP($Y1005,'Lookup Tables'!$K$4:$L$7,2,FALSE)),"")</f>
        <v/>
      </c>
      <c r="AA1005" s="309">
        <v>100</v>
      </c>
      <c r="AB1005" s="314" t="str">
        <f t="shared" si="186"/>
        <v/>
      </c>
      <c r="AC1005" s="309" t="s">
        <v>62</v>
      </c>
      <c r="AD1005" s="314" t="str">
        <f t="shared" si="187"/>
        <v/>
      </c>
      <c r="AE1005" s="309" t="s">
        <v>56</v>
      </c>
      <c r="AF1005" s="314" t="str">
        <f t="shared" si="188"/>
        <v/>
      </c>
      <c r="AG1005" s="315" t="str">
        <f t="shared" si="191"/>
        <v/>
      </c>
      <c r="AH1005" s="316" t="s">
        <v>68</v>
      </c>
      <c r="AI1005" s="317" t="str">
        <f t="shared" si="189"/>
        <v/>
      </c>
    </row>
    <row r="1006" spans="1:35" ht="17.25" customHeight="1" x14ac:dyDescent="0.3">
      <c r="A1006" s="24"/>
      <c r="B1006" s="302">
        <v>994</v>
      </c>
      <c r="C1006" s="303"/>
      <c r="D1006" s="303"/>
      <c r="E1006" s="304"/>
      <c r="F1006" s="304"/>
      <c r="G1006" s="304"/>
      <c r="H1006" s="304"/>
      <c r="I1006" s="304"/>
      <c r="J1006" s="304"/>
      <c r="K1006" s="304"/>
      <c r="L1006" s="304"/>
      <c r="M1006" s="304"/>
      <c r="N1006" s="304"/>
      <c r="O1006" s="305" t="str">
        <f t="shared" si="190"/>
        <v/>
      </c>
      <c r="P1006" s="306" t="str">
        <f t="shared" si="180"/>
        <v/>
      </c>
      <c r="Q1006" s="307">
        <f t="shared" si="181"/>
        <v>100</v>
      </c>
      <c r="R1006" s="308" t="str">
        <f t="shared" si="182"/>
        <v/>
      </c>
      <c r="S1006" s="309">
        <v>100</v>
      </c>
      <c r="T1006" s="310" t="str">
        <f t="shared" si="183"/>
        <v/>
      </c>
      <c r="U1006" s="311">
        <v>0</v>
      </c>
      <c r="V1006" s="312" t="str">
        <f t="shared" si="184"/>
        <v/>
      </c>
      <c r="W1006" s="313" t="s">
        <v>125</v>
      </c>
      <c r="X1006" s="314" t="str">
        <f t="shared" si="185"/>
        <v/>
      </c>
      <c r="Y1006" s="313" t="s">
        <v>56</v>
      </c>
      <c r="Z1006" s="314" t="str">
        <f>IF(SUM($E1006:$N1006)&gt;0,$X1006*(VLOOKUP($Y1006,'Lookup Tables'!$K$4:$L$7,2,FALSE)),"")</f>
        <v/>
      </c>
      <c r="AA1006" s="309">
        <v>100</v>
      </c>
      <c r="AB1006" s="314" t="str">
        <f t="shared" si="186"/>
        <v/>
      </c>
      <c r="AC1006" s="309" t="s">
        <v>62</v>
      </c>
      <c r="AD1006" s="314" t="str">
        <f t="shared" si="187"/>
        <v/>
      </c>
      <c r="AE1006" s="309" t="s">
        <v>56</v>
      </c>
      <c r="AF1006" s="314" t="str">
        <f t="shared" si="188"/>
        <v/>
      </c>
      <c r="AG1006" s="315" t="str">
        <f t="shared" si="191"/>
        <v/>
      </c>
      <c r="AH1006" s="316" t="s">
        <v>68</v>
      </c>
      <c r="AI1006" s="317" t="str">
        <f t="shared" si="189"/>
        <v/>
      </c>
    </row>
    <row r="1007" spans="1:35" ht="17.25" customHeight="1" x14ac:dyDescent="0.3">
      <c r="A1007" s="24"/>
      <c r="B1007" s="302">
        <v>995</v>
      </c>
      <c r="C1007" s="303"/>
      <c r="D1007" s="303"/>
      <c r="E1007" s="304"/>
      <c r="F1007" s="304"/>
      <c r="G1007" s="304"/>
      <c r="H1007" s="304"/>
      <c r="I1007" s="304"/>
      <c r="J1007" s="304"/>
      <c r="K1007" s="304"/>
      <c r="L1007" s="304"/>
      <c r="M1007" s="304"/>
      <c r="N1007" s="304"/>
      <c r="O1007" s="305" t="str">
        <f t="shared" si="190"/>
        <v/>
      </c>
      <c r="P1007" s="306" t="str">
        <f t="shared" si="180"/>
        <v/>
      </c>
      <c r="Q1007" s="307">
        <f t="shared" si="181"/>
        <v>100</v>
      </c>
      <c r="R1007" s="308" t="str">
        <f t="shared" si="182"/>
        <v/>
      </c>
      <c r="S1007" s="309">
        <v>100</v>
      </c>
      <c r="T1007" s="310" t="str">
        <f t="shared" si="183"/>
        <v/>
      </c>
      <c r="U1007" s="311">
        <v>0</v>
      </c>
      <c r="V1007" s="312" t="str">
        <f t="shared" si="184"/>
        <v/>
      </c>
      <c r="W1007" s="313" t="s">
        <v>125</v>
      </c>
      <c r="X1007" s="314" t="str">
        <f t="shared" si="185"/>
        <v/>
      </c>
      <c r="Y1007" s="313" t="s">
        <v>56</v>
      </c>
      <c r="Z1007" s="314" t="str">
        <f>IF(SUM($E1007:$N1007)&gt;0,$X1007*(VLOOKUP($Y1007,'Lookup Tables'!$K$4:$L$7,2,FALSE)),"")</f>
        <v/>
      </c>
      <c r="AA1007" s="309">
        <v>100</v>
      </c>
      <c r="AB1007" s="314" t="str">
        <f t="shared" si="186"/>
        <v/>
      </c>
      <c r="AC1007" s="309" t="s">
        <v>62</v>
      </c>
      <c r="AD1007" s="314" t="str">
        <f t="shared" si="187"/>
        <v/>
      </c>
      <c r="AE1007" s="309" t="s">
        <v>56</v>
      </c>
      <c r="AF1007" s="314" t="str">
        <f t="shared" si="188"/>
        <v/>
      </c>
      <c r="AG1007" s="315" t="str">
        <f t="shared" si="191"/>
        <v/>
      </c>
      <c r="AH1007" s="316" t="s">
        <v>68</v>
      </c>
      <c r="AI1007" s="317" t="str">
        <f t="shared" si="189"/>
        <v/>
      </c>
    </row>
    <row r="1008" spans="1:35" ht="17.25" customHeight="1" x14ac:dyDescent="0.3">
      <c r="A1008" s="24"/>
      <c r="B1008" s="302">
        <v>996</v>
      </c>
      <c r="C1008" s="303"/>
      <c r="D1008" s="303"/>
      <c r="E1008" s="304"/>
      <c r="F1008" s="304"/>
      <c r="G1008" s="304"/>
      <c r="H1008" s="304"/>
      <c r="I1008" s="304"/>
      <c r="J1008" s="304"/>
      <c r="K1008" s="304"/>
      <c r="L1008" s="304"/>
      <c r="M1008" s="304"/>
      <c r="N1008" s="304"/>
      <c r="O1008" s="305" t="str">
        <f t="shared" si="190"/>
        <v/>
      </c>
      <c r="P1008" s="306" t="str">
        <f t="shared" si="180"/>
        <v/>
      </c>
      <c r="Q1008" s="307">
        <f t="shared" si="181"/>
        <v>100</v>
      </c>
      <c r="R1008" s="308" t="str">
        <f t="shared" si="182"/>
        <v/>
      </c>
      <c r="S1008" s="309">
        <v>100</v>
      </c>
      <c r="T1008" s="310" t="str">
        <f t="shared" si="183"/>
        <v/>
      </c>
      <c r="U1008" s="311">
        <v>0</v>
      </c>
      <c r="V1008" s="312" t="str">
        <f t="shared" si="184"/>
        <v/>
      </c>
      <c r="W1008" s="313" t="s">
        <v>125</v>
      </c>
      <c r="X1008" s="314" t="str">
        <f t="shared" si="185"/>
        <v/>
      </c>
      <c r="Y1008" s="313" t="s">
        <v>56</v>
      </c>
      <c r="Z1008" s="314" t="str">
        <f>IF(SUM($E1008:$N1008)&gt;0,$X1008*(VLOOKUP($Y1008,'Lookup Tables'!$K$4:$L$7,2,FALSE)),"")</f>
        <v/>
      </c>
      <c r="AA1008" s="309">
        <v>100</v>
      </c>
      <c r="AB1008" s="314" t="str">
        <f t="shared" si="186"/>
        <v/>
      </c>
      <c r="AC1008" s="309" t="s">
        <v>62</v>
      </c>
      <c r="AD1008" s="314" t="str">
        <f t="shared" si="187"/>
        <v/>
      </c>
      <c r="AE1008" s="309" t="s">
        <v>56</v>
      </c>
      <c r="AF1008" s="314" t="str">
        <f t="shared" si="188"/>
        <v/>
      </c>
      <c r="AG1008" s="315" t="str">
        <f t="shared" si="191"/>
        <v/>
      </c>
      <c r="AH1008" s="316" t="s">
        <v>68</v>
      </c>
      <c r="AI1008" s="317" t="str">
        <f t="shared" si="189"/>
        <v/>
      </c>
    </row>
    <row r="1009" spans="1:35" ht="17.25" customHeight="1" x14ac:dyDescent="0.3">
      <c r="A1009" s="24"/>
      <c r="B1009" s="302">
        <v>997</v>
      </c>
      <c r="C1009" s="303"/>
      <c r="D1009" s="303"/>
      <c r="E1009" s="304"/>
      <c r="F1009" s="304"/>
      <c r="G1009" s="304"/>
      <c r="H1009" s="304"/>
      <c r="I1009" s="304"/>
      <c r="J1009" s="304"/>
      <c r="K1009" s="304"/>
      <c r="L1009" s="304"/>
      <c r="M1009" s="304"/>
      <c r="N1009" s="304"/>
      <c r="O1009" s="305" t="str">
        <f t="shared" si="190"/>
        <v/>
      </c>
      <c r="P1009" s="306" t="str">
        <f t="shared" si="180"/>
        <v/>
      </c>
      <c r="Q1009" s="307">
        <f t="shared" si="181"/>
        <v>100</v>
      </c>
      <c r="R1009" s="308" t="str">
        <f t="shared" si="182"/>
        <v/>
      </c>
      <c r="S1009" s="309">
        <v>100</v>
      </c>
      <c r="T1009" s="310" t="str">
        <f t="shared" si="183"/>
        <v/>
      </c>
      <c r="U1009" s="311">
        <v>0</v>
      </c>
      <c r="V1009" s="312" t="str">
        <f t="shared" si="184"/>
        <v/>
      </c>
      <c r="W1009" s="313" t="s">
        <v>125</v>
      </c>
      <c r="X1009" s="314" t="str">
        <f t="shared" si="185"/>
        <v/>
      </c>
      <c r="Y1009" s="313" t="s">
        <v>56</v>
      </c>
      <c r="Z1009" s="314" t="str">
        <f>IF(SUM($E1009:$N1009)&gt;0,$X1009*(VLOOKUP($Y1009,'Lookup Tables'!$K$4:$L$7,2,FALSE)),"")</f>
        <v/>
      </c>
      <c r="AA1009" s="309">
        <v>100</v>
      </c>
      <c r="AB1009" s="314" t="str">
        <f t="shared" si="186"/>
        <v/>
      </c>
      <c r="AC1009" s="309" t="s">
        <v>62</v>
      </c>
      <c r="AD1009" s="314" t="str">
        <f t="shared" si="187"/>
        <v/>
      </c>
      <c r="AE1009" s="309" t="s">
        <v>56</v>
      </c>
      <c r="AF1009" s="314" t="str">
        <f t="shared" si="188"/>
        <v/>
      </c>
      <c r="AG1009" s="315" t="str">
        <f t="shared" si="191"/>
        <v/>
      </c>
      <c r="AH1009" s="316" t="s">
        <v>68</v>
      </c>
      <c r="AI1009" s="317" t="str">
        <f t="shared" si="189"/>
        <v/>
      </c>
    </row>
    <row r="1010" spans="1:35" ht="17.25" customHeight="1" x14ac:dyDescent="0.3">
      <c r="A1010" s="24"/>
      <c r="B1010" s="302">
        <v>998</v>
      </c>
      <c r="C1010" s="303"/>
      <c r="D1010" s="303"/>
      <c r="E1010" s="304"/>
      <c r="F1010" s="304"/>
      <c r="G1010" s="304"/>
      <c r="H1010" s="304"/>
      <c r="I1010" s="304"/>
      <c r="J1010" s="304"/>
      <c r="K1010" s="304"/>
      <c r="L1010" s="304"/>
      <c r="M1010" s="304"/>
      <c r="N1010" s="304"/>
      <c r="O1010" s="305" t="str">
        <f t="shared" si="190"/>
        <v/>
      </c>
      <c r="P1010" s="306" t="str">
        <f t="shared" si="180"/>
        <v/>
      </c>
      <c r="Q1010" s="307">
        <f t="shared" si="181"/>
        <v>100</v>
      </c>
      <c r="R1010" s="308" t="str">
        <f t="shared" si="182"/>
        <v/>
      </c>
      <c r="S1010" s="309">
        <v>100</v>
      </c>
      <c r="T1010" s="310" t="str">
        <f t="shared" si="183"/>
        <v/>
      </c>
      <c r="U1010" s="311">
        <v>0</v>
      </c>
      <c r="V1010" s="312" t="str">
        <f t="shared" si="184"/>
        <v/>
      </c>
      <c r="W1010" s="313" t="s">
        <v>125</v>
      </c>
      <c r="X1010" s="314" t="str">
        <f t="shared" si="185"/>
        <v/>
      </c>
      <c r="Y1010" s="313" t="s">
        <v>56</v>
      </c>
      <c r="Z1010" s="314" t="str">
        <f>IF(SUM($E1010:$N1010)&gt;0,$X1010*(VLOOKUP($Y1010,'Lookup Tables'!$K$4:$L$7,2,FALSE)),"")</f>
        <v/>
      </c>
      <c r="AA1010" s="309">
        <v>100</v>
      </c>
      <c r="AB1010" s="314" t="str">
        <f t="shared" si="186"/>
        <v/>
      </c>
      <c r="AC1010" s="309" t="s">
        <v>62</v>
      </c>
      <c r="AD1010" s="314" t="str">
        <f t="shared" si="187"/>
        <v/>
      </c>
      <c r="AE1010" s="309" t="s">
        <v>56</v>
      </c>
      <c r="AF1010" s="314" t="str">
        <f t="shared" si="188"/>
        <v/>
      </c>
      <c r="AG1010" s="315" t="str">
        <f t="shared" si="191"/>
        <v/>
      </c>
      <c r="AH1010" s="316" t="s">
        <v>68</v>
      </c>
      <c r="AI1010" s="317" t="str">
        <f t="shared" si="189"/>
        <v/>
      </c>
    </row>
    <row r="1011" spans="1:35" ht="17.25" customHeight="1" x14ac:dyDescent="0.3">
      <c r="A1011" s="24"/>
      <c r="B1011" s="302">
        <v>999</v>
      </c>
      <c r="C1011" s="303"/>
      <c r="D1011" s="303"/>
      <c r="E1011" s="304"/>
      <c r="F1011" s="304"/>
      <c r="G1011" s="304"/>
      <c r="H1011" s="304"/>
      <c r="I1011" s="304"/>
      <c r="J1011" s="304"/>
      <c r="K1011" s="304"/>
      <c r="L1011" s="304"/>
      <c r="M1011" s="304"/>
      <c r="N1011" s="304"/>
      <c r="O1011" s="305" t="str">
        <f t="shared" si="190"/>
        <v/>
      </c>
      <c r="P1011" s="306" t="str">
        <f t="shared" si="180"/>
        <v/>
      </c>
      <c r="Q1011" s="307">
        <f t="shared" si="181"/>
        <v>100</v>
      </c>
      <c r="R1011" s="308" t="str">
        <f t="shared" si="182"/>
        <v/>
      </c>
      <c r="S1011" s="309">
        <v>100</v>
      </c>
      <c r="T1011" s="310" t="str">
        <f t="shared" si="183"/>
        <v/>
      </c>
      <c r="U1011" s="311">
        <v>0</v>
      </c>
      <c r="V1011" s="312" t="str">
        <f t="shared" si="184"/>
        <v/>
      </c>
      <c r="W1011" s="313" t="s">
        <v>125</v>
      </c>
      <c r="X1011" s="314" t="str">
        <f t="shared" si="185"/>
        <v/>
      </c>
      <c r="Y1011" s="313" t="s">
        <v>56</v>
      </c>
      <c r="Z1011" s="314" t="str">
        <f>IF(SUM($E1011:$N1011)&gt;0,$X1011*(VLOOKUP($Y1011,'Lookup Tables'!$K$4:$L$7,2,FALSE)),"")</f>
        <v/>
      </c>
      <c r="AA1011" s="309">
        <v>100</v>
      </c>
      <c r="AB1011" s="314" t="str">
        <f t="shared" si="186"/>
        <v/>
      </c>
      <c r="AC1011" s="309" t="s">
        <v>62</v>
      </c>
      <c r="AD1011" s="314" t="str">
        <f t="shared" si="187"/>
        <v/>
      </c>
      <c r="AE1011" s="309" t="s">
        <v>56</v>
      </c>
      <c r="AF1011" s="314" t="str">
        <f t="shared" si="188"/>
        <v/>
      </c>
      <c r="AG1011" s="315" t="str">
        <f t="shared" si="191"/>
        <v/>
      </c>
      <c r="AH1011" s="316" t="s">
        <v>68</v>
      </c>
      <c r="AI1011" s="317" t="str">
        <f t="shared" si="189"/>
        <v/>
      </c>
    </row>
    <row r="1012" spans="1:35" ht="17.25" customHeight="1" thickBot="1" x14ac:dyDescent="0.35">
      <c r="A1012" s="24"/>
      <c r="B1012" s="318">
        <v>1000</v>
      </c>
      <c r="C1012" s="319"/>
      <c r="D1012" s="319"/>
      <c r="E1012" s="320"/>
      <c r="F1012" s="320"/>
      <c r="G1012" s="320"/>
      <c r="H1012" s="320"/>
      <c r="I1012" s="320"/>
      <c r="J1012" s="320"/>
      <c r="K1012" s="320"/>
      <c r="L1012" s="320"/>
      <c r="M1012" s="320"/>
      <c r="N1012" s="320"/>
      <c r="O1012" s="321" t="str">
        <f t="shared" si="190"/>
        <v/>
      </c>
      <c r="P1012" s="322" t="str">
        <f t="shared" si="180"/>
        <v/>
      </c>
      <c r="Q1012" s="323">
        <f t="shared" si="181"/>
        <v>100</v>
      </c>
      <c r="R1012" s="324" t="str">
        <f t="shared" si="182"/>
        <v/>
      </c>
      <c r="S1012" s="325">
        <v>100</v>
      </c>
      <c r="T1012" s="326" t="str">
        <f t="shared" si="183"/>
        <v/>
      </c>
      <c r="U1012" s="327">
        <v>0</v>
      </c>
      <c r="V1012" s="328" t="str">
        <f t="shared" si="184"/>
        <v/>
      </c>
      <c r="W1012" s="329" t="s">
        <v>125</v>
      </c>
      <c r="X1012" s="330" t="str">
        <f t="shared" si="185"/>
        <v/>
      </c>
      <c r="Y1012" s="329" t="s">
        <v>56</v>
      </c>
      <c r="Z1012" s="330" t="str">
        <f>IF(SUM($E1012:$N1012)&gt;0,$X1012*(VLOOKUP($Y1012,'Lookup Tables'!$K$4:$L$7,2,FALSE)),"")</f>
        <v/>
      </c>
      <c r="AA1012" s="325">
        <v>100</v>
      </c>
      <c r="AB1012" s="330" t="str">
        <f t="shared" si="186"/>
        <v/>
      </c>
      <c r="AC1012" s="325" t="s">
        <v>62</v>
      </c>
      <c r="AD1012" s="330" t="str">
        <f t="shared" si="187"/>
        <v/>
      </c>
      <c r="AE1012" s="325" t="s">
        <v>56</v>
      </c>
      <c r="AF1012" s="330" t="str">
        <f t="shared" si="188"/>
        <v/>
      </c>
      <c r="AG1012" s="331" t="str">
        <f>IF(SUM($E1012:$N1012)&gt;0,SUM($Z1012,$AF1012),"")</f>
        <v/>
      </c>
      <c r="AH1012" s="332" t="s">
        <v>68</v>
      </c>
      <c r="AI1012" s="333" t="str">
        <f t="shared" si="189"/>
        <v/>
      </c>
    </row>
  </sheetData>
  <sheetProtection algorithmName="SHA-512" hashValue="2eEEXoRp4dxgRSWQHny4pWYjOf00mZCqKDKdAAe92P9Y+WXEncsgdK4j+9vCJMraiHYUBNtH1Rh7EAd6PbBa9Q==" saltValue="BJaS5EJnWKMnBBpaMwbKgw==" spinCount="100000" sheet="1" objects="1" scenarios="1"/>
  <mergeCells count="26">
    <mergeCell ref="J2:Q2"/>
    <mergeCell ref="S11:T12"/>
    <mergeCell ref="Q11:R12"/>
    <mergeCell ref="W10:AG10"/>
    <mergeCell ref="Q10:V10"/>
    <mergeCell ref="E10:P10"/>
    <mergeCell ref="T4:U4"/>
    <mergeCell ref="T6:U6"/>
    <mergeCell ref="T8:U8"/>
    <mergeCell ref="U11:U12"/>
    <mergeCell ref="B1:AI1"/>
    <mergeCell ref="AI11:AI12"/>
    <mergeCell ref="AG11:AG12"/>
    <mergeCell ref="V11:V12"/>
    <mergeCell ref="W11:X12"/>
    <mergeCell ref="Y11:Z12"/>
    <mergeCell ref="AA11:AB12"/>
    <mergeCell ref="AC11:AD12"/>
    <mergeCell ref="AE11:AF12"/>
    <mergeCell ref="AH11:AH12"/>
    <mergeCell ref="B11:D11"/>
    <mergeCell ref="J4:P4"/>
    <mergeCell ref="J6:P6"/>
    <mergeCell ref="J8:P8"/>
    <mergeCell ref="E11:O11"/>
    <mergeCell ref="P11:P12"/>
  </mergeCells>
  <phoneticPr fontId="0" type="noConversion"/>
  <dataValidations count="9">
    <dataValidation type="list" allowBlank="1" showInputMessage="1" showErrorMessage="1" sqref="S13:S1012" xr:uid="{00000000-0002-0000-0300-000000000000}">
      <formula1>"100,75,50,25,0"</formula1>
    </dataValidation>
    <dataValidation type="list" allowBlank="1" showInputMessage="1" showErrorMessage="1" sqref="U13:U1012" xr:uid="{00000000-0002-0000-0300-000002000000}">
      <formula1>"60,50,40,30,20,10,0,-10,-20,-30,-40,-50,-60"</formula1>
    </dataValidation>
    <dataValidation type="list" allowBlank="1" showInputMessage="1" showErrorMessage="1" sqref="AH4 T4" xr:uid="{00000000-0002-0000-0300-000004000000}">
      <formula1>"100,125,150,175,200,225,250"</formula1>
    </dataValidation>
    <dataValidation type="whole" allowBlank="1" showInputMessage="1" showErrorMessage="1" errorTitle="Input error" error="Input must be a whole nuber between 1 and 10000" sqref="B13:B1012" xr:uid="{00000000-0002-0000-0300-000007000000}">
      <formula1>1</formula1>
      <formula2>10000</formula2>
    </dataValidation>
    <dataValidation type="decimal" allowBlank="1" showInputMessage="1" showErrorMessage="1" errorTitle="Input error" error="Input must be number between 0.1 and 1000" sqref="E13:N1012" xr:uid="{00000000-0002-0000-0300-000008000000}">
      <formula1>0.1</formula1>
      <formula2>1000</formula2>
    </dataValidation>
    <dataValidation type="list" allowBlank="1" showInputMessage="1" showErrorMessage="1" sqref="AA13:AA1012" xr:uid="{E452226B-469A-48BF-8543-15224E9192E8}">
      <formula1>"100,90,80,70,60,50,40,30,20,10,0"</formula1>
    </dataValidation>
    <dataValidation allowBlank="1" showInputMessage="1" showErrorMessage="1" errorTitle="Input error" error="Input must be number between 0.1 and 1000" sqref="O13:O1012" xr:uid="{AF7A0753-DD7B-4764-B259-7DA1D650883A}"/>
    <dataValidation type="list" allowBlank="1" showInputMessage="1" showErrorMessage="1" sqref="W13 W20 W27 W41 W55 W69 W83 W97 W111 W125 W139 W153 W167 W181 W195 W209 W223 W237 W251 W265 W279 W293 W307 W321 W335 W349 W363 W377 W391 W405 W419 W433 W447 W461 W475 W489 W503 W517 W531 W545 W559 W573 W587 W601 W615 W629 W643 W657 W671 W685 W699 W713 W727 W741 W755 W769 W783 W797 W811 W825 W839 W853 W867 W881 W895 W909 W923 W937 W951 W965 W979 W993 W1007 W34 W48 W62 W76 W90 W104 W118 W132 W146 W160 W174 W188 W202 W216 W230 W244 W258 W272 W286 W300 W314 W328 W342 W356 W370 W384 W398 W412 W426 W440 W454 W468 W482 W496 W510 W524 W538 W552 W566 W580 W594 W608 W622 W636 W650 W664 W678 W692 W706 W720 W734 W748 W762 W776 W790 W804 W818 W832 W846 W860 W874 W888 W902 W916 W930 W944 W958 W972 W986 W1000" xr:uid="{FA4D592A-B119-4D30-8C1B-BD390C5D0564}">
      <formula1>Primary_structure_input</formula1>
    </dataValidation>
    <dataValidation type="list" allowBlank="1" showInputMessage="1" showErrorMessage="1" sqref="AC13:AC1012" xr:uid="{85CAE04E-4747-4BDD-8E6D-01F746B18FB3}">
      <formula1>Canopy_completeness_input</formula1>
    </dataValidation>
  </dataValidations>
  <pageMargins left="0.39370078740157483" right="0.39370078740157483" top="0.39370078740157483" bottom="0.39370078740157483" header="0.39370078740157483" footer="0.39370078740157483"/>
  <pageSetup paperSize="9" scale="39" fitToHeight="0" orientation="landscape" r:id="rId1"/>
  <headerFooter alignWithMargins="0">
    <oddHeader>&amp;CCAVAT - Project Method</oddHeader>
  </headerFooter>
  <extLst>
    <ext xmlns:x14="http://schemas.microsoft.com/office/spreadsheetml/2009/9/main" uri="{CCE6A557-97BC-4b89-ADB6-D9C93CAAB3DF}">
      <x14:dataValidations xmlns:xm="http://schemas.microsoft.com/office/excel/2006/main" count="4">
        <x14:dataValidation type="list" allowBlank="1" showInputMessage="1" showErrorMessage="1" xr:uid="{8253FF28-1AB3-4E46-A33A-56FD5AF598D7}">
          <x14:formula1>
            <xm:f>'Lookup Tables'!$H$4:$H$7</xm:f>
          </x14:formula1>
          <xm:sqref>W14:W19 W21:W26 W28:W33 W42:W47 W56:W61 W70:W75 W84:W89 W98:W103 W112:W117 W126:W131 W140:W145 W154:W159 W168:W173 W182:W187 W196:W201 W210:W215 W224:W229 W238:W243 W252:W257 W266:W271 W280:W285 W294:W299 W308:W313 W322:W327 W336:W341 W350:W355 W364:W369 W378:W383 W392:W397 W406:W411 W420:W425 W434:W439 W448:W453 W462:W467 W476:W481 W490:W495 W504:W509 W518:W523 W532:W537 W546:W551 W560:W565 W574:W579 W588:W593 W602:W607 W616:W621 W630:W635 W644:W649 W658:W663 W672:W677 W686:W691 W700:W705 W714:W719 W728:W733 W742:W747 W756:W761 W770:W775 W784:W789 W798:W803 W812:W817 W826:W831 W840:W845 W854:W859 W868:W873 W882:W887 W896:W901 W910:W915 W924:W929 W938:W943 W952:W957 W966:W971 W980:W985 W994:W999 W1008:W1012 W35:W40 W49:W54 W63:W68 W77:W82 W91:W96 W105:W110 W119:W124 W133:W138 W147:W152 W161:W166 W175:W180 W189:W194 W203:W208 W217:W222 W231:W236 W245:W250 W259:W264 W273:W278 W287:W292 W301:W306 W315:W320 W329:W334 W343:W348 W357:W362 W371:W376 W385:W390 W399:W404 W413:W418 W427:W432 W441:W446 W455:W460 W469:W474 W483:W488 W497:W502 W511:W516 W525:W530 W539:W544 W553:W558 W567:W572 W581:W586 W595:W600 W609:W614 W623:W628 W637:W642 W651:W656 W665:W670 W679:W684 W693:W698 W707:W712 W721:W726 W735:W740 W749:W754 W763:W768 W777:W782 W791:W796 W805:W810 W819:W824 W833:W838 W847:W852 W861:W866 W875:W880 W889:W894 W903:W908 W917:W922 W931:W936 W945:W950 W959:W964 W973:W978 W987:W992 W1001:W1006</xm:sqref>
        </x14:dataValidation>
        <x14:dataValidation type="list" allowBlank="1" showInputMessage="1" showErrorMessage="1" xr:uid="{D1A0FDDB-44FB-47B8-8AFC-3840D59166FE}">
          <x14:formula1>
            <xm:f>'Lookup Tables'!$K$4:$K$7</xm:f>
          </x14:formula1>
          <xm:sqref>Y13:Y1012</xm:sqref>
        </x14:dataValidation>
        <x14:dataValidation type="list" allowBlank="1" showInputMessage="1" showErrorMessage="1" xr:uid="{7333446F-1BCC-483F-AB40-5037A61186C8}">
          <x14:formula1>
            <xm:f>'Lookup Tables'!$A$4:$A$10</xm:f>
          </x14:formula1>
          <xm:sqref>AH13:AH1012</xm:sqref>
        </x14:dataValidation>
        <x14:dataValidation type="list" allowBlank="1" showInputMessage="1" showErrorMessage="1" xr:uid="{2C4F502B-A984-45F6-BE4A-94A63702E021}">
          <x14:formula1>
            <xm:f>'Lookup Tables'!$R$4:$R$7</xm:f>
          </x14:formula1>
          <xm:sqref>AE13:AE1012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Q41"/>
  <sheetViews>
    <sheetView topLeftCell="A7" zoomScale="85" zoomScaleNormal="85" workbookViewId="0">
      <selection activeCell="E19" sqref="E19"/>
    </sheetView>
  </sheetViews>
  <sheetFormatPr defaultColWidth="8.88671875" defaultRowHeight="13.2" x14ac:dyDescent="0.25"/>
  <cols>
    <col min="1" max="1" width="5" style="4" customWidth="1"/>
    <col min="2" max="2" width="11.109375" style="4" customWidth="1"/>
    <col min="3" max="3" width="49.6640625" style="4" customWidth="1"/>
    <col min="4" max="4" width="3.33203125" style="4" customWidth="1"/>
    <col min="5" max="5" width="28.6640625" style="4" customWidth="1"/>
    <col min="6" max="6" width="3.33203125" style="4" customWidth="1"/>
    <col min="7" max="7" width="2.88671875" style="4" customWidth="1"/>
    <col min="8" max="8" width="25.88671875" style="4" customWidth="1"/>
    <col min="9" max="9" width="2.6640625" style="4" customWidth="1"/>
    <col min="10" max="10" width="3.5546875" style="4" customWidth="1"/>
    <col min="11" max="11" width="59.33203125" style="4" customWidth="1"/>
    <col min="12" max="12" width="3.44140625" style="4" customWidth="1"/>
    <col min="13" max="16384" width="8.88671875" style="4"/>
  </cols>
  <sheetData>
    <row r="1" spans="1:17" ht="52.2" customHeight="1" x14ac:dyDescent="0.25">
      <c r="A1" s="494" t="s">
        <v>126</v>
      </c>
      <c r="B1" s="494"/>
      <c r="C1" s="494"/>
      <c r="D1" s="494"/>
      <c r="E1" s="494"/>
      <c r="F1" s="494"/>
      <c r="G1" s="494"/>
      <c r="H1" s="494"/>
      <c r="I1" s="494"/>
      <c r="J1" s="494"/>
      <c r="K1" s="494"/>
      <c r="L1" s="494"/>
    </row>
    <row r="2" spans="1:17" ht="22.95" customHeight="1" x14ac:dyDescent="0.3">
      <c r="A2" s="571" t="s">
        <v>127</v>
      </c>
      <c r="B2" s="571"/>
      <c r="C2" s="571"/>
      <c r="D2" s="571"/>
      <c r="E2" s="571"/>
      <c r="F2" s="571"/>
      <c r="G2" s="571"/>
      <c r="H2" s="571"/>
      <c r="I2" s="571"/>
      <c r="J2" s="571"/>
      <c r="K2" s="571"/>
    </row>
    <row r="3" spans="1:17" ht="18.600000000000001" customHeight="1" x14ac:dyDescent="0.3">
      <c r="B3" s="1"/>
      <c r="C3" s="2"/>
      <c r="D3" s="3"/>
      <c r="E3" s="3"/>
      <c r="F3" s="3"/>
      <c r="G3" s="3"/>
      <c r="H3" s="1"/>
      <c r="I3" s="3"/>
      <c r="J3" s="5"/>
    </row>
    <row r="4" spans="1:17" ht="32.4" customHeight="1" x14ac:dyDescent="0.3">
      <c r="B4" s="375" t="s">
        <v>24</v>
      </c>
      <c r="C4" s="376"/>
      <c r="D4" s="376"/>
      <c r="E4" s="7" t="s">
        <v>25</v>
      </c>
      <c r="F4" s="437"/>
      <c r="G4" s="437"/>
      <c r="H4" s="437"/>
      <c r="I4" s="437"/>
      <c r="J4" s="437"/>
      <c r="K4" s="437"/>
      <c r="L4" s="437"/>
    </row>
    <row r="5" spans="1:17" ht="25.2" customHeight="1" x14ac:dyDescent="0.3">
      <c r="B5" s="377" t="s">
        <v>78</v>
      </c>
      <c r="C5" s="376"/>
      <c r="D5" s="376"/>
      <c r="F5" s="3"/>
      <c r="G5" s="3"/>
      <c r="H5" s="1"/>
      <c r="I5" s="3"/>
      <c r="J5" s="5"/>
    </row>
    <row r="6" spans="1:17" ht="33" customHeight="1" x14ac:dyDescent="0.3">
      <c r="B6" s="377" t="s">
        <v>106</v>
      </c>
      <c r="C6" s="376"/>
      <c r="D6" s="376"/>
      <c r="E6" s="7" t="s">
        <v>28</v>
      </c>
      <c r="F6" s="437"/>
      <c r="G6" s="437"/>
      <c r="H6" s="437"/>
      <c r="I6" s="437"/>
      <c r="J6" s="437"/>
      <c r="K6" s="437"/>
      <c r="L6" s="437"/>
    </row>
    <row r="7" spans="1:17" ht="25.95" customHeight="1" x14ac:dyDescent="0.3">
      <c r="B7" s="372"/>
      <c r="C7" s="22"/>
      <c r="D7" s="373"/>
      <c r="F7" s="3"/>
      <c r="G7" s="3"/>
      <c r="H7" s="1"/>
      <c r="I7" s="3"/>
      <c r="J7" s="5"/>
    </row>
    <row r="8" spans="1:17" ht="33" customHeight="1" x14ac:dyDescent="0.3">
      <c r="C8" s="22"/>
      <c r="D8" s="22"/>
      <c r="E8" s="7" t="s">
        <v>29</v>
      </c>
      <c r="F8" s="437"/>
      <c r="G8" s="437"/>
      <c r="H8" s="437"/>
      <c r="I8" s="437"/>
      <c r="J8" s="437"/>
      <c r="K8" s="437"/>
      <c r="L8" s="437"/>
    </row>
    <row r="9" spans="1:17" ht="24" customHeight="1" x14ac:dyDescent="0.25">
      <c r="B9" s="228"/>
      <c r="C9" s="63"/>
      <c r="D9" s="63"/>
      <c r="F9" s="3"/>
      <c r="G9" s="3"/>
      <c r="H9" s="1"/>
      <c r="I9" s="3"/>
      <c r="J9" s="5"/>
      <c r="L9" s="6"/>
    </row>
    <row r="10" spans="1:17" ht="31.2" customHeight="1" x14ac:dyDescent="0.25">
      <c r="C10" s="63"/>
      <c r="D10" s="229"/>
      <c r="E10" s="7" t="s">
        <v>30</v>
      </c>
      <c r="F10" s="437"/>
      <c r="G10" s="437"/>
      <c r="H10" s="437"/>
      <c r="I10" s="437"/>
      <c r="J10" s="437"/>
      <c r="K10" s="437"/>
      <c r="L10" s="437"/>
      <c r="M10" s="13"/>
      <c r="N10" s="13"/>
      <c r="O10" s="13"/>
      <c r="P10" s="13"/>
      <c r="Q10" s="13"/>
    </row>
    <row r="11" spans="1:17" ht="22.95" customHeight="1" x14ac:dyDescent="0.3">
      <c r="B11" s="1"/>
      <c r="C11" s="2"/>
      <c r="D11" s="3"/>
      <c r="E11" s="3"/>
      <c r="F11" s="3"/>
      <c r="G11" s="3"/>
      <c r="H11" s="1"/>
      <c r="I11" s="3"/>
      <c r="J11" s="5"/>
      <c r="L11" s="9"/>
    </row>
    <row r="12" spans="1:17" ht="31.95" customHeight="1" x14ac:dyDescent="0.25">
      <c r="E12" s="7" t="s">
        <v>31</v>
      </c>
      <c r="F12" s="576"/>
      <c r="G12" s="576"/>
      <c r="H12" s="576"/>
      <c r="I12" s="576"/>
      <c r="J12" s="576"/>
      <c r="K12" s="576"/>
      <c r="L12" s="576"/>
      <c r="M12" s="13"/>
      <c r="N12" s="13"/>
      <c r="O12" s="13"/>
      <c r="P12" s="13"/>
      <c r="Q12" s="13"/>
    </row>
    <row r="13" spans="1:17" ht="18" customHeight="1" thickBot="1" x14ac:dyDescent="0.3">
      <c r="B13" s="1"/>
      <c r="C13" s="3"/>
      <c r="D13" s="3"/>
      <c r="E13" s="3"/>
      <c r="F13" s="3"/>
      <c r="G13" s="3"/>
      <c r="H13" s="3"/>
      <c r="I13" s="3"/>
      <c r="J13" s="5"/>
    </row>
    <row r="14" spans="1:17" ht="38.4" customHeight="1" thickTop="1" thickBot="1" x14ac:dyDescent="0.3">
      <c r="B14" s="113"/>
      <c r="C14" s="230" t="s">
        <v>32</v>
      </c>
      <c r="D14" s="523" t="s">
        <v>33</v>
      </c>
      <c r="E14" s="580"/>
      <c r="F14" s="524"/>
      <c r="G14" s="577" t="s">
        <v>128</v>
      </c>
      <c r="H14" s="578"/>
      <c r="I14" s="579"/>
      <c r="J14" s="577" t="s">
        <v>35</v>
      </c>
      <c r="K14" s="578"/>
      <c r="L14" s="579"/>
    </row>
    <row r="15" spans="1:17" ht="27" customHeight="1" thickTop="1" x14ac:dyDescent="0.25">
      <c r="B15" s="456"/>
      <c r="C15" s="51" t="s">
        <v>36</v>
      </c>
      <c r="D15" s="42"/>
      <c r="E15" s="42"/>
      <c r="F15" s="42"/>
      <c r="G15" s="52"/>
      <c r="H15" s="82"/>
      <c r="I15" s="52"/>
      <c r="J15" s="5"/>
    </row>
    <row r="16" spans="1:17" ht="26.4" customHeight="1" x14ac:dyDescent="0.25">
      <c r="B16" s="456"/>
      <c r="C16" s="27" t="s">
        <v>129</v>
      </c>
      <c r="D16" s="52"/>
      <c r="E16" s="64" t="s">
        <v>130</v>
      </c>
      <c r="F16" s="52"/>
      <c r="G16" s="52"/>
      <c r="H16" s="82"/>
      <c r="I16" s="52"/>
      <c r="J16" s="572"/>
      <c r="K16" s="572"/>
      <c r="L16" s="572"/>
    </row>
    <row r="17" spans="2:12" ht="12" customHeight="1" x14ac:dyDescent="0.25">
      <c r="B17" s="456"/>
      <c r="C17" s="57"/>
      <c r="D17" s="52"/>
      <c r="E17" s="82"/>
      <c r="F17" s="52"/>
      <c r="G17" s="52"/>
      <c r="H17" s="82"/>
      <c r="I17" s="52"/>
      <c r="J17" s="572"/>
      <c r="K17" s="572"/>
      <c r="L17" s="572"/>
    </row>
    <row r="18" spans="2:12" ht="25.95" customHeight="1" x14ac:dyDescent="0.25">
      <c r="B18" s="456"/>
      <c r="C18" s="27" t="s">
        <v>91</v>
      </c>
      <c r="D18" s="52"/>
      <c r="E18" s="210">
        <v>23.56</v>
      </c>
      <c r="F18" s="52"/>
      <c r="G18" s="52"/>
      <c r="H18" s="82"/>
      <c r="I18" s="52"/>
      <c r="J18" s="572"/>
      <c r="K18" s="572"/>
      <c r="L18" s="572"/>
    </row>
    <row r="19" spans="2:12" ht="36" customHeight="1" x14ac:dyDescent="0.25">
      <c r="B19" s="456"/>
      <c r="C19" s="212" t="s">
        <v>39</v>
      </c>
      <c r="D19" s="52"/>
      <c r="E19" s="95"/>
      <c r="F19" s="52"/>
      <c r="G19" s="52"/>
      <c r="H19" s="82"/>
      <c r="I19" s="52"/>
      <c r="J19" s="572"/>
      <c r="K19" s="572"/>
      <c r="L19" s="572"/>
    </row>
    <row r="20" spans="2:12" ht="9.6" customHeight="1" x14ac:dyDescent="0.25">
      <c r="B20" s="456"/>
      <c r="C20" s="214"/>
      <c r="D20" s="52"/>
      <c r="E20" s="82"/>
      <c r="F20" s="52"/>
      <c r="G20" s="52"/>
      <c r="H20" s="82"/>
      <c r="I20" s="52"/>
      <c r="J20" s="572"/>
      <c r="K20" s="572"/>
      <c r="L20" s="572"/>
    </row>
    <row r="21" spans="2:12" ht="29.4" customHeight="1" x14ac:dyDescent="0.25">
      <c r="B21" s="456"/>
      <c r="C21" s="51" t="s">
        <v>40</v>
      </c>
      <c r="D21" s="52"/>
      <c r="E21" s="82"/>
      <c r="F21" s="52"/>
      <c r="G21" s="42"/>
      <c r="H21" s="90">
        <f>VLOOKUP(E16,'Lookup Tables'!$D$4:$F$19,3,FALSE)*E18</f>
        <v>14103.7228</v>
      </c>
      <c r="I21" s="52"/>
      <c r="J21" s="572"/>
      <c r="K21" s="572"/>
      <c r="L21" s="572"/>
    </row>
    <row r="22" spans="2:12" ht="11.25" customHeight="1" thickBot="1" x14ac:dyDescent="0.3">
      <c r="B22" s="456"/>
      <c r="C22" s="234"/>
      <c r="D22" s="69"/>
      <c r="E22" s="92"/>
      <c r="F22" s="69"/>
      <c r="G22" s="69"/>
      <c r="H22" s="92"/>
      <c r="I22" s="69"/>
      <c r="J22" s="232"/>
      <c r="K22" s="233"/>
      <c r="L22" s="233"/>
    </row>
    <row r="23" spans="2:12" ht="24" customHeight="1" thickTop="1" x14ac:dyDescent="0.25">
      <c r="B23" s="458"/>
      <c r="C23" s="51" t="s">
        <v>131</v>
      </c>
      <c r="D23" s="52"/>
      <c r="E23" s="82"/>
      <c r="F23" s="52"/>
      <c r="G23" s="52"/>
      <c r="H23" s="82"/>
      <c r="I23" s="52"/>
      <c r="J23" s="5"/>
    </row>
    <row r="24" spans="2:12" s="14" customFormat="1" ht="29.4" customHeight="1" x14ac:dyDescent="0.25">
      <c r="B24" s="459"/>
      <c r="C24" s="27" t="s">
        <v>42</v>
      </c>
      <c r="D24" s="52"/>
      <c r="E24" s="211">
        <v>225</v>
      </c>
      <c r="F24" s="52"/>
      <c r="G24" s="52"/>
      <c r="H24" s="82"/>
      <c r="I24" s="52"/>
      <c r="J24" s="572"/>
      <c r="K24" s="572"/>
      <c r="L24" s="572"/>
    </row>
    <row r="25" spans="2:12" ht="23.4" customHeight="1" x14ac:dyDescent="0.25">
      <c r="B25" s="459"/>
      <c r="C25" s="212" t="s">
        <v>43</v>
      </c>
      <c r="D25" s="52"/>
      <c r="E25" s="379"/>
      <c r="F25" s="52"/>
      <c r="G25" s="52"/>
      <c r="H25" s="82"/>
      <c r="I25" s="52"/>
      <c r="J25" s="572"/>
      <c r="K25" s="572"/>
      <c r="L25" s="572"/>
    </row>
    <row r="26" spans="2:12" ht="34.950000000000003" customHeight="1" x14ac:dyDescent="0.25">
      <c r="B26" s="459"/>
      <c r="C26" s="57"/>
      <c r="D26" s="52"/>
      <c r="E26" s="379"/>
      <c r="F26" s="52"/>
      <c r="G26" s="52"/>
      <c r="H26" s="82"/>
      <c r="I26" s="52"/>
      <c r="J26" s="572"/>
      <c r="K26" s="572"/>
      <c r="L26" s="572"/>
    </row>
    <row r="27" spans="2:12" ht="31.2" customHeight="1" x14ac:dyDescent="0.25">
      <c r="B27" s="459"/>
      <c r="C27" s="27" t="s">
        <v>132</v>
      </c>
      <c r="D27" s="52"/>
      <c r="E27" s="82"/>
      <c r="F27" s="52"/>
      <c r="G27" s="52"/>
      <c r="H27" s="269">
        <f>H21*(E24/100)</f>
        <v>31733.3763</v>
      </c>
      <c r="I27" s="52"/>
      <c r="J27" s="572"/>
      <c r="K27" s="572"/>
      <c r="L27" s="572"/>
    </row>
    <row r="28" spans="2:12" ht="12" customHeight="1" thickBot="1" x14ac:dyDescent="0.3">
      <c r="B28" s="460"/>
      <c r="C28" s="231"/>
      <c r="D28" s="69"/>
      <c r="E28" s="92"/>
      <c r="F28" s="69"/>
      <c r="G28" s="69"/>
      <c r="H28" s="92"/>
      <c r="I28" s="69"/>
      <c r="J28" s="232"/>
      <c r="K28" s="233"/>
      <c r="L28" s="233"/>
    </row>
    <row r="29" spans="2:12" ht="26.25" customHeight="1" thickTop="1" x14ac:dyDescent="0.25">
      <c r="B29" s="461"/>
      <c r="C29" s="60" t="s">
        <v>133</v>
      </c>
      <c r="D29" s="52"/>
      <c r="E29" s="82"/>
      <c r="F29" s="52"/>
      <c r="G29" s="52"/>
      <c r="H29" s="82"/>
      <c r="I29" s="52"/>
      <c r="J29" s="5"/>
    </row>
    <row r="30" spans="2:12" ht="27" customHeight="1" x14ac:dyDescent="0.25">
      <c r="B30" s="462"/>
      <c r="C30" s="27" t="s">
        <v>134</v>
      </c>
      <c r="D30" s="52"/>
      <c r="E30" s="211">
        <v>100</v>
      </c>
      <c r="F30" s="52"/>
      <c r="G30" s="52"/>
      <c r="H30" s="82"/>
      <c r="I30" s="52"/>
      <c r="J30" s="572"/>
      <c r="K30" s="572"/>
      <c r="L30" s="572"/>
    </row>
    <row r="31" spans="2:12" ht="52.95" customHeight="1" x14ac:dyDescent="0.25">
      <c r="B31" s="462"/>
      <c r="C31" s="57"/>
      <c r="D31" s="52"/>
      <c r="E31" s="82"/>
      <c r="F31" s="52"/>
      <c r="G31" s="52"/>
      <c r="H31" s="82"/>
      <c r="I31" s="52"/>
      <c r="J31" s="572"/>
      <c r="K31" s="572"/>
      <c r="L31" s="572"/>
    </row>
    <row r="32" spans="2:12" ht="32.4" customHeight="1" x14ac:dyDescent="0.25">
      <c r="B32" s="462"/>
      <c r="C32" s="27" t="s">
        <v>135</v>
      </c>
      <c r="D32" s="52"/>
      <c r="E32" s="82"/>
      <c r="F32" s="52"/>
      <c r="G32" s="52"/>
      <c r="H32" s="266">
        <f>H27*(E30/100)</f>
        <v>31733.3763</v>
      </c>
      <c r="I32" s="52"/>
      <c r="J32" s="572"/>
      <c r="K32" s="572"/>
      <c r="L32" s="572"/>
    </row>
    <row r="33" spans="2:13" ht="12" customHeight="1" thickBot="1" x14ac:dyDescent="0.3">
      <c r="B33" s="463"/>
      <c r="C33" s="231"/>
      <c r="D33" s="69"/>
      <c r="E33" s="92"/>
      <c r="F33" s="69"/>
      <c r="G33" s="69"/>
      <c r="H33" s="92"/>
      <c r="I33" s="69"/>
      <c r="J33" s="232"/>
      <c r="K33" s="233"/>
      <c r="L33" s="233"/>
    </row>
    <row r="34" spans="2:13" ht="21" customHeight="1" thickTop="1" x14ac:dyDescent="0.25">
      <c r="B34" s="469"/>
      <c r="C34" s="60" t="s">
        <v>136</v>
      </c>
      <c r="D34" s="52"/>
      <c r="E34" s="82"/>
      <c r="F34" s="52"/>
      <c r="G34" s="52"/>
      <c r="H34" s="82"/>
      <c r="I34" s="52"/>
      <c r="J34" s="5"/>
    </row>
    <row r="35" spans="2:13" ht="27" customHeight="1" x14ac:dyDescent="0.25">
      <c r="B35" s="470"/>
      <c r="C35" s="215" t="s">
        <v>101</v>
      </c>
      <c r="D35" s="52"/>
      <c r="E35" s="169" t="s">
        <v>68</v>
      </c>
      <c r="F35" s="52"/>
      <c r="G35" s="52"/>
      <c r="H35" s="82"/>
      <c r="I35" s="52"/>
      <c r="J35" s="572"/>
      <c r="K35" s="572"/>
      <c r="L35" s="572"/>
    </row>
    <row r="36" spans="2:13" ht="85.2" customHeight="1" x14ac:dyDescent="0.25">
      <c r="B36" s="470"/>
      <c r="C36" s="215"/>
      <c r="D36" s="52"/>
      <c r="E36" s="380"/>
      <c r="F36" s="52"/>
      <c r="G36" s="52"/>
      <c r="H36" s="82"/>
      <c r="I36" s="52"/>
      <c r="J36" s="572"/>
      <c r="K36" s="572"/>
      <c r="L36" s="572"/>
    </row>
    <row r="37" spans="2:13" ht="13.95" customHeight="1" thickBot="1" x14ac:dyDescent="0.3">
      <c r="B37" s="470"/>
      <c r="C37" s="59"/>
      <c r="D37" s="52"/>
      <c r="E37" s="52"/>
      <c r="F37" s="52"/>
      <c r="G37" s="52"/>
      <c r="H37" s="82"/>
      <c r="I37" s="52"/>
      <c r="J37" s="5"/>
    </row>
    <row r="38" spans="2:13" ht="12" customHeight="1" thickTop="1" x14ac:dyDescent="0.3">
      <c r="B38" s="573"/>
      <c r="C38" s="216"/>
      <c r="D38" s="217"/>
      <c r="E38" s="217"/>
      <c r="F38" s="217"/>
      <c r="G38" s="217"/>
      <c r="H38" s="218"/>
      <c r="I38" s="217"/>
      <c r="J38" s="219"/>
      <c r="K38" s="220"/>
      <c r="L38" s="221"/>
      <c r="M38" s="378"/>
    </row>
    <row r="39" spans="2:13" ht="34.950000000000003" customHeight="1" x14ac:dyDescent="0.25">
      <c r="B39" s="574"/>
      <c r="C39" s="238" t="s">
        <v>69</v>
      </c>
      <c r="D39" s="207"/>
      <c r="E39" s="207"/>
      <c r="F39" s="207"/>
      <c r="G39" s="207"/>
      <c r="H39" s="112">
        <f>H32*VLOOKUP(E35,'Lookup Tables'!$A$4:$B$10,2,FALSE)</f>
        <v>31733.3763</v>
      </c>
      <c r="I39" s="207"/>
      <c r="J39" s="208"/>
      <c r="K39" s="209"/>
      <c r="L39" s="222"/>
    </row>
    <row r="40" spans="2:13" ht="10.199999999999999" customHeight="1" thickBot="1" x14ac:dyDescent="0.35">
      <c r="B40" s="575"/>
      <c r="C40" s="223"/>
      <c r="D40" s="223"/>
      <c r="E40" s="223"/>
      <c r="F40" s="223"/>
      <c r="G40" s="223"/>
      <c r="H40" s="224"/>
      <c r="I40" s="223"/>
      <c r="J40" s="225"/>
      <c r="K40" s="226"/>
      <c r="L40" s="227"/>
    </row>
    <row r="41" spans="2:13" ht="13.8" thickTop="1" x14ac:dyDescent="0.25">
      <c r="B41" s="1"/>
      <c r="C41" s="1"/>
      <c r="D41" s="1"/>
      <c r="E41" s="1"/>
      <c r="F41" s="1"/>
      <c r="G41" s="1"/>
      <c r="H41" s="1"/>
      <c r="I41" s="1"/>
      <c r="J41" s="5"/>
    </row>
  </sheetData>
  <sheetProtection algorithmName="SHA-512" hashValue="S6azAAeuzCUZnktbrQrbsAGsVQEBiL3LOFoMk6aZc8gUmd+JD5twQc49cdgfg731BPTOaMuvuDwaT/Q+c3EVEw==" saltValue="EzCf6R5GNSv4sx5voPhGJQ==" spinCount="100000" sheet="1" objects="1" scenarios="1"/>
  <mergeCells count="19">
    <mergeCell ref="F10:L10"/>
    <mergeCell ref="J35:L36"/>
    <mergeCell ref="B15:B22"/>
    <mergeCell ref="B23:B28"/>
    <mergeCell ref="B38:B40"/>
    <mergeCell ref="B34:B37"/>
    <mergeCell ref="B29:B33"/>
    <mergeCell ref="J16:L21"/>
    <mergeCell ref="J30:L32"/>
    <mergeCell ref="J24:L27"/>
    <mergeCell ref="F12:L12"/>
    <mergeCell ref="J14:L14"/>
    <mergeCell ref="D14:F14"/>
    <mergeCell ref="G14:I14"/>
    <mergeCell ref="A2:K2"/>
    <mergeCell ref="A1:L1"/>
    <mergeCell ref="F8:L8"/>
    <mergeCell ref="F6:L6"/>
    <mergeCell ref="F4:L4"/>
  </mergeCells>
  <phoneticPr fontId="0" type="noConversion"/>
  <dataValidations count="3">
    <dataValidation type="list" allowBlank="1" showInputMessage="1" showErrorMessage="1" sqref="E16" xr:uid="{00000000-0002-0000-0200-000000000000}">
      <formula1>"&lt;6,6 - &lt;9,9 - &lt;12,12 - &lt;15,15 - &lt;20,20 - &lt;25,25 - &lt;30,30 - &lt;40,40 - &lt;50,50 - &lt;60,60 - &lt;70,70 - &lt;85,85 - &lt;100,100 - &lt;115,115 - &lt;130,&gt;130"</formula1>
    </dataValidation>
    <dataValidation type="list" allowBlank="1" showInputMessage="1" showErrorMessage="1" sqref="E30" xr:uid="{00000000-0002-0000-0200-000001000000}">
      <formula1>"100,75,50,25,0"</formula1>
    </dataValidation>
    <dataValidation type="list" allowBlank="1" showInputMessage="1" showErrorMessage="1" sqref="E24 E26" xr:uid="{00000000-0002-0000-0200-000002000000}">
      <formula1>"100,125,150,175,200,225,250"</formula1>
    </dataValidation>
  </dataValidations>
  <hyperlinks>
    <hyperlink ref="C19" r:id="rId1" xr:uid="{1A322929-96A9-44FB-BE54-4E2E42CD94D1}"/>
    <hyperlink ref="C25" location="'CTI factors'!A1" display="Link to CTI factors spreadsheet" xr:uid="{EF6F4BF4-7A0A-435E-90CB-9B5CD96427D5}"/>
  </hyperlinks>
  <pageMargins left="0.75" right="0.75" top="1" bottom="1" header="0.5" footer="0.5"/>
  <pageSetup paperSize="9" scale="61" orientation="portrait" horizontalDpi="4294967293" verticalDpi="4294967293" r:id="rId2"/>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4000000}">
          <x14:formula1>
            <xm:f>'Lookup Tables'!$A$4:$A$10</xm:f>
          </x14:formula1>
          <xm:sqref>E35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EEB26-BD29-4B1E-9FD7-28255B460EDA}">
  <sheetPr>
    <pageSetUpPr fitToPage="1"/>
  </sheetPr>
  <dimension ref="A1:AI1013"/>
  <sheetViews>
    <sheetView topLeftCell="D1" zoomScale="85" zoomScaleNormal="85" workbookViewId="0">
      <selection activeCell="O7" sqref="O7"/>
    </sheetView>
  </sheetViews>
  <sheetFormatPr defaultColWidth="11.44140625" defaultRowHeight="16.2" x14ac:dyDescent="0.3"/>
  <cols>
    <col min="1" max="1" width="2.88671875" style="8" customWidth="1"/>
    <col min="2" max="2" width="6.33203125" style="8" customWidth="1"/>
    <col min="3" max="3" width="20" style="8" bestFit="1" customWidth="1"/>
    <col min="4" max="4" width="24.44140625" style="8" customWidth="1"/>
    <col min="5" max="5" width="28.88671875" style="40" customWidth="1"/>
    <col min="6" max="6" width="15.6640625" style="34" bestFit="1" customWidth="1"/>
    <col min="7" max="7" width="11.44140625" style="34" customWidth="1"/>
    <col min="8" max="8" width="11.6640625" style="34" customWidth="1"/>
    <col min="9" max="9" width="11.88671875" style="34" customWidth="1"/>
    <col min="10" max="10" width="11.6640625" style="34" customWidth="1"/>
    <col min="11" max="11" width="12" style="34" customWidth="1"/>
    <col min="12" max="12" width="20.5546875" style="34" customWidth="1"/>
    <col min="13" max="13" width="20.44140625" style="34" customWidth="1"/>
    <col min="14" max="14" width="24.88671875" style="34" customWidth="1"/>
    <col min="15" max="15" width="18.33203125" style="8" customWidth="1"/>
    <col min="16" max="16" width="16.33203125" style="8" customWidth="1"/>
    <col min="17" max="17" width="15.44140625" style="8" customWidth="1"/>
    <col min="18" max="18" width="7" style="8" customWidth="1"/>
    <col min="19" max="19" width="17.6640625" style="8" customWidth="1"/>
    <col min="20" max="20" width="18.33203125" style="8" customWidth="1"/>
    <col min="21" max="21" width="7.88671875" style="8" customWidth="1"/>
    <col min="22" max="22" width="17.6640625" style="8" customWidth="1"/>
    <col min="23" max="23" width="27.6640625" style="8" customWidth="1"/>
    <col min="24" max="24" width="21.6640625" style="8" customWidth="1"/>
    <col min="25" max="25" width="21.33203125" style="8" bestFit="1" customWidth="1"/>
    <col min="26" max="26" width="5" style="8" customWidth="1"/>
    <col min="27" max="27" width="19" style="8" customWidth="1"/>
    <col min="28" max="28" width="6.44140625" style="8" customWidth="1"/>
    <col min="29" max="29" width="17.33203125" style="8" customWidth="1"/>
    <col min="30" max="30" width="8.44140625" style="8" customWidth="1"/>
    <col min="31" max="31" width="21.6640625" style="8" customWidth="1"/>
    <col min="32" max="32" width="5.6640625" style="8" customWidth="1"/>
    <col min="33" max="33" width="18" style="8" customWidth="1"/>
    <col min="34" max="34" width="25.6640625" style="8" customWidth="1"/>
    <col min="35" max="35" width="19.5546875" style="8" bestFit="1" customWidth="1"/>
    <col min="36" max="16384" width="11.44140625" style="8"/>
  </cols>
  <sheetData>
    <row r="1" spans="1:35" ht="54" customHeight="1" x14ac:dyDescent="0.3">
      <c r="A1" s="24"/>
      <c r="B1" s="494" t="s">
        <v>137</v>
      </c>
      <c r="C1" s="494"/>
      <c r="D1" s="494"/>
      <c r="E1" s="494"/>
      <c r="F1" s="494"/>
      <c r="G1" s="494"/>
      <c r="H1" s="494"/>
      <c r="I1" s="494"/>
      <c r="J1" s="494"/>
      <c r="K1" s="494"/>
      <c r="L1" s="494"/>
      <c r="M1" s="494"/>
      <c r="N1" s="494"/>
      <c r="O1" s="494"/>
      <c r="P1" s="494"/>
      <c r="Q1" s="494"/>
      <c r="R1" s="24"/>
      <c r="S1" s="24"/>
      <c r="T1" s="24"/>
      <c r="U1" s="24"/>
      <c r="V1" s="24"/>
      <c r="W1" s="24"/>
      <c r="X1" s="24"/>
      <c r="Y1" s="24"/>
      <c r="Z1" s="24"/>
      <c r="AA1" s="24"/>
      <c r="AB1" s="24"/>
      <c r="AC1" s="24"/>
      <c r="AD1" s="24"/>
      <c r="AE1" s="24"/>
      <c r="AF1" s="24"/>
      <c r="AG1" s="24"/>
      <c r="AH1" s="24"/>
      <c r="AI1" s="24"/>
    </row>
    <row r="2" spans="1:35" ht="31.2" customHeight="1" x14ac:dyDescent="0.3">
      <c r="A2" s="24"/>
      <c r="B2" s="554" t="s">
        <v>138</v>
      </c>
      <c r="C2" s="554"/>
      <c r="D2" s="554"/>
      <c r="E2" s="554"/>
      <c r="F2" s="554"/>
      <c r="G2" s="554"/>
      <c r="H2" s="554"/>
      <c r="I2" s="554"/>
      <c r="J2" s="554"/>
      <c r="K2" s="554"/>
      <c r="L2" s="554"/>
      <c r="M2" s="554"/>
      <c r="N2" s="554"/>
      <c r="O2" s="554"/>
      <c r="P2" s="554"/>
      <c r="Q2" s="554"/>
      <c r="R2" s="24"/>
      <c r="S2" s="24"/>
      <c r="T2" s="24"/>
      <c r="U2" s="24"/>
      <c r="V2" s="24"/>
      <c r="W2" s="24"/>
      <c r="X2" s="24"/>
      <c r="Y2" s="24"/>
      <c r="Z2" s="24"/>
      <c r="AA2" s="24"/>
      <c r="AB2" s="24"/>
      <c r="AC2" s="24"/>
      <c r="AD2" s="24"/>
      <c r="AI2" s="24"/>
    </row>
    <row r="3" spans="1:35" ht="16.95" customHeight="1" x14ac:dyDescent="0.3">
      <c r="A3" s="24"/>
      <c r="B3" s="167" t="s">
        <v>24</v>
      </c>
      <c r="C3" s="197"/>
      <c r="D3" s="196"/>
      <c r="E3" s="196"/>
      <c r="F3" s="8"/>
      <c r="G3" s="24"/>
      <c r="H3" s="24"/>
      <c r="I3" s="24"/>
      <c r="J3" s="239"/>
      <c r="K3" s="239"/>
      <c r="L3" s="239"/>
      <c r="M3" s="239"/>
      <c r="N3" s="239"/>
      <c r="O3" s="239"/>
      <c r="P3" s="239"/>
      <c r="Q3" s="24"/>
      <c r="R3" s="24"/>
      <c r="S3" s="24"/>
      <c r="T3" s="24"/>
      <c r="U3" s="24"/>
      <c r="V3" s="24"/>
      <c r="W3" s="24"/>
      <c r="X3" s="24"/>
      <c r="Y3" s="24"/>
      <c r="Z3" s="24"/>
      <c r="AA3" s="24"/>
      <c r="AB3" s="24"/>
      <c r="AC3" s="24"/>
      <c r="AD3" s="24"/>
      <c r="AI3" s="24"/>
    </row>
    <row r="4" spans="1:35" ht="30" customHeight="1" x14ac:dyDescent="0.3">
      <c r="A4" s="24"/>
      <c r="B4" s="242" t="s">
        <v>78</v>
      </c>
      <c r="C4" s="197"/>
      <c r="D4" s="196"/>
      <c r="E4" s="196"/>
      <c r="G4" s="25" t="s">
        <v>104</v>
      </c>
      <c r="H4" s="437"/>
      <c r="I4" s="437"/>
      <c r="J4" s="437"/>
      <c r="K4" s="437"/>
      <c r="L4" s="437"/>
      <c r="M4" s="26"/>
      <c r="N4" s="7" t="s">
        <v>105</v>
      </c>
      <c r="O4" s="511">
        <v>100</v>
      </c>
      <c r="P4" s="511"/>
      <c r="Q4" s="511"/>
      <c r="AE4" s="13"/>
      <c r="AH4" s="28"/>
      <c r="AI4" s="24"/>
    </row>
    <row r="5" spans="1:35" ht="15" customHeight="1" x14ac:dyDescent="0.3">
      <c r="A5" s="24"/>
      <c r="B5" s="197"/>
      <c r="C5" s="197"/>
      <c r="D5" s="196"/>
      <c r="E5" s="196"/>
      <c r="F5" s="8"/>
      <c r="G5" s="8"/>
      <c r="H5" s="8"/>
      <c r="I5" s="334"/>
      <c r="J5" s="13"/>
      <c r="K5" s="13"/>
      <c r="L5" s="13"/>
      <c r="M5" s="27"/>
      <c r="N5" s="7"/>
      <c r="W5" s="24"/>
      <c r="X5" s="24"/>
      <c r="Y5" s="24"/>
      <c r="Z5" s="24"/>
      <c r="AA5" s="24"/>
      <c r="AB5" s="24"/>
      <c r="AC5" s="24"/>
      <c r="AD5" s="24"/>
      <c r="AE5" s="13"/>
      <c r="AH5" s="30"/>
      <c r="AI5" s="24"/>
    </row>
    <row r="6" spans="1:35" ht="30.6" customHeight="1" x14ac:dyDescent="0.3">
      <c r="A6" s="24"/>
      <c r="B6" s="243" t="s">
        <v>106</v>
      </c>
      <c r="C6" s="197"/>
      <c r="D6" s="196"/>
      <c r="E6" s="198"/>
      <c r="G6" s="25" t="s">
        <v>107</v>
      </c>
      <c r="H6" s="437"/>
      <c r="I6" s="437"/>
      <c r="J6" s="437"/>
      <c r="K6" s="437"/>
      <c r="L6" s="437"/>
      <c r="M6" s="26"/>
      <c r="N6" s="7" t="s">
        <v>108</v>
      </c>
      <c r="O6" s="464">
        <v>23.56</v>
      </c>
      <c r="P6" s="464"/>
      <c r="Q6" s="464"/>
      <c r="X6" s="24"/>
      <c r="Y6" s="24"/>
      <c r="Z6" s="24"/>
      <c r="AA6" s="24"/>
      <c r="AB6" s="24"/>
      <c r="AC6" s="24"/>
      <c r="AD6" s="24"/>
      <c r="AI6" s="24"/>
    </row>
    <row r="7" spans="1:35" ht="14.4" customHeight="1" x14ac:dyDescent="0.3">
      <c r="A7" s="24"/>
      <c r="B7" s="24"/>
      <c r="D7" s="22"/>
      <c r="E7" s="22"/>
      <c r="F7" s="8"/>
      <c r="G7" s="24"/>
      <c r="H7" s="24"/>
      <c r="I7" s="24"/>
      <c r="J7" s="13"/>
      <c r="K7" s="13"/>
      <c r="L7" s="13"/>
      <c r="M7" s="24"/>
      <c r="N7" s="7"/>
      <c r="V7" s="24"/>
      <c r="W7" s="24"/>
      <c r="X7" s="24"/>
      <c r="Y7" s="24"/>
      <c r="Z7" s="24"/>
      <c r="AA7" s="24"/>
      <c r="AB7" s="24"/>
      <c r="AC7" s="24"/>
      <c r="AD7" s="24"/>
      <c r="AH7" s="31"/>
      <c r="AI7" s="24"/>
    </row>
    <row r="8" spans="1:35" ht="27.6" customHeight="1" x14ac:dyDescent="0.3">
      <c r="A8" s="24"/>
      <c r="B8" s="24"/>
      <c r="E8" s="8"/>
      <c r="F8" s="24"/>
      <c r="G8" s="25" t="s">
        <v>109</v>
      </c>
      <c r="H8" s="437"/>
      <c r="I8" s="437"/>
      <c r="J8" s="437"/>
      <c r="K8" s="437"/>
      <c r="L8" s="437"/>
      <c r="M8" s="32"/>
      <c r="N8" s="33" t="s">
        <v>110</v>
      </c>
      <c r="O8" s="569" cm="1">
        <f t="array" ref="O8">SUM(IF(ISERROR(N13:N1012),0,N13:N1012))</f>
        <v>0</v>
      </c>
      <c r="P8" s="569"/>
      <c r="Q8" s="569"/>
      <c r="X8" s="24"/>
      <c r="Y8" s="24"/>
      <c r="Z8" s="24"/>
      <c r="AA8" s="24"/>
      <c r="AB8" s="24"/>
      <c r="AC8" s="24"/>
      <c r="AD8" s="24"/>
      <c r="AI8" s="24"/>
    </row>
    <row r="9" spans="1:35" ht="16.8" thickBot="1" x14ac:dyDescent="0.35">
      <c r="A9" s="24"/>
      <c r="B9" s="24"/>
      <c r="C9" s="24"/>
      <c r="D9" s="24"/>
      <c r="E9" s="24"/>
      <c r="F9" s="24"/>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row>
    <row r="10" spans="1:35" ht="39" customHeight="1" thickTop="1" thickBot="1" x14ac:dyDescent="0.35">
      <c r="A10" s="24"/>
      <c r="B10" s="24"/>
      <c r="C10" s="24"/>
      <c r="D10" s="24"/>
      <c r="E10" s="581"/>
      <c r="F10" s="582"/>
      <c r="G10" s="583"/>
      <c r="H10" s="584"/>
      <c r="I10" s="585"/>
      <c r="J10" s="586"/>
      <c r="K10" s="587"/>
      <c r="L10" s="588"/>
      <c r="M10" s="201"/>
      <c r="N10" s="200"/>
      <c r="O10" s="24"/>
      <c r="P10" s="24"/>
      <c r="Q10" s="24"/>
      <c r="R10" s="24"/>
      <c r="S10" s="24"/>
      <c r="T10" s="24"/>
      <c r="U10" s="24"/>
      <c r="V10" s="24"/>
      <c r="W10" s="24"/>
      <c r="X10" s="24"/>
      <c r="Y10" s="24"/>
      <c r="Z10" s="24"/>
      <c r="AA10" s="24"/>
      <c r="AB10" s="24"/>
      <c r="AC10" s="24"/>
      <c r="AD10" s="24"/>
      <c r="AE10" s="24"/>
      <c r="AF10" s="24"/>
      <c r="AG10" s="24"/>
      <c r="AH10" s="24"/>
      <c r="AI10" s="24"/>
    </row>
    <row r="11" spans="1:35" s="12" customFormat="1" ht="34.200000000000003" customHeight="1" thickTop="1" thickBot="1" x14ac:dyDescent="0.35">
      <c r="B11" s="589" t="s">
        <v>111</v>
      </c>
      <c r="C11" s="590"/>
      <c r="D11" s="591"/>
      <c r="E11" s="60" t="s">
        <v>36</v>
      </c>
      <c r="F11" s="594" t="s">
        <v>40</v>
      </c>
      <c r="G11" s="598" t="s">
        <v>112</v>
      </c>
      <c r="H11" s="599"/>
      <c r="I11" s="594" t="s">
        <v>139</v>
      </c>
      <c r="J11" s="598" t="s">
        <v>140</v>
      </c>
      <c r="K11" s="599"/>
      <c r="L11" s="594" t="s">
        <v>65</v>
      </c>
      <c r="M11" s="596" t="s">
        <v>141</v>
      </c>
      <c r="N11" s="592" t="s">
        <v>69</v>
      </c>
    </row>
    <row r="12" spans="1:35" ht="74.400000000000006" customHeight="1" thickTop="1" thickBot="1" x14ac:dyDescent="0.35">
      <c r="A12" s="24"/>
      <c r="B12" s="241" t="s">
        <v>121</v>
      </c>
      <c r="C12" s="241" t="s">
        <v>122</v>
      </c>
      <c r="D12" s="241" t="s">
        <v>123</v>
      </c>
      <c r="E12" s="240" t="s">
        <v>80</v>
      </c>
      <c r="F12" s="595"/>
      <c r="G12" s="600"/>
      <c r="H12" s="601"/>
      <c r="I12" s="595"/>
      <c r="J12" s="600"/>
      <c r="K12" s="601"/>
      <c r="L12" s="595"/>
      <c r="M12" s="597"/>
      <c r="N12" s="593"/>
    </row>
    <row r="13" spans="1:35" ht="17.25" customHeight="1" thickTop="1" x14ac:dyDescent="0.3">
      <c r="A13" s="24"/>
      <c r="B13" s="335">
        <v>1</v>
      </c>
      <c r="C13" s="336"/>
      <c r="D13" s="336"/>
      <c r="E13" s="337"/>
      <c r="F13" s="338" t="str">
        <f>IFERROR(VLOOKUP(E13,'Lookup Tables'!$D$4:$F$19,3,FALSE)*$O$6,"")</f>
        <v/>
      </c>
      <c r="G13" s="339">
        <f t="shared" ref="G13:G76" si="0">$O$4</f>
        <v>100</v>
      </c>
      <c r="H13" s="340" t="str">
        <f t="shared" ref="H13:H76" si="1">IF(ISBLANK($E13),"",$F13*($O$4/100))</f>
        <v/>
      </c>
      <c r="I13" s="341" t="str">
        <f>H13</f>
        <v/>
      </c>
      <c r="J13" s="342">
        <v>100</v>
      </c>
      <c r="K13" s="368" t="str">
        <f>IF(ISBLANK($E13),"",$I13*($J13/100))</f>
        <v/>
      </c>
      <c r="L13" s="343" t="str">
        <f>K13</f>
        <v/>
      </c>
      <c r="M13" s="344" t="s">
        <v>68</v>
      </c>
      <c r="N13" s="365" t="str">
        <f t="shared" ref="N13:N76" si="2">IF(ISBLANK($M13),"",IF(ISBLANK($E13),"",$L13*INDEX(Life_expectancy_factor,MATCH($M13,Life_expectancy_input,0))))</f>
        <v/>
      </c>
    </row>
    <row r="14" spans="1:35" ht="17.25" customHeight="1" x14ac:dyDescent="0.3">
      <c r="A14" s="24"/>
      <c r="B14" s="345">
        <v>2</v>
      </c>
      <c r="C14" s="346"/>
      <c r="D14" s="346"/>
      <c r="E14" s="347"/>
      <c r="F14" s="348" t="str">
        <f>IFERROR(VLOOKUP(E14,'Lookup Tables'!$D$4:$F$19,3,FALSE)*$O$6,"")</f>
        <v/>
      </c>
      <c r="G14" s="349">
        <f t="shared" si="0"/>
        <v>100</v>
      </c>
      <c r="H14" s="350" t="str">
        <f t="shared" si="1"/>
        <v/>
      </c>
      <c r="I14" s="351" t="str">
        <f>H14</f>
        <v/>
      </c>
      <c r="J14" s="352">
        <v>100</v>
      </c>
      <c r="K14" s="369" t="str">
        <f t="shared" ref="K14:K77" si="3">IF(ISBLANK($E14),"",$I14*($J14/100))</f>
        <v/>
      </c>
      <c r="L14" s="353" t="str">
        <f>K14</f>
        <v/>
      </c>
      <c r="M14" s="354" t="s">
        <v>68</v>
      </c>
      <c r="N14" s="366" t="str">
        <f t="shared" si="2"/>
        <v/>
      </c>
    </row>
    <row r="15" spans="1:35" ht="17.25" customHeight="1" x14ac:dyDescent="0.3">
      <c r="A15" s="24"/>
      <c r="B15" s="345">
        <v>3</v>
      </c>
      <c r="C15" s="346"/>
      <c r="D15" s="346"/>
      <c r="E15" s="347"/>
      <c r="F15" s="348" t="str">
        <f>IFERROR(VLOOKUP(E15,'Lookup Tables'!$D$4:$F$19,3,FALSE)*$O$6,"")</f>
        <v/>
      </c>
      <c r="G15" s="349">
        <f t="shared" si="0"/>
        <v>100</v>
      </c>
      <c r="H15" s="350" t="str">
        <f t="shared" si="1"/>
        <v/>
      </c>
      <c r="I15" s="351" t="str">
        <f t="shared" ref="I15:I78" si="4">H15</f>
        <v/>
      </c>
      <c r="J15" s="352">
        <v>100</v>
      </c>
      <c r="K15" s="369" t="str">
        <f t="shared" si="3"/>
        <v/>
      </c>
      <c r="L15" s="353" t="str">
        <f t="shared" ref="L15:L78" si="5">K15</f>
        <v/>
      </c>
      <c r="M15" s="354" t="s">
        <v>68</v>
      </c>
      <c r="N15" s="366" t="str">
        <f t="shared" si="2"/>
        <v/>
      </c>
    </row>
    <row r="16" spans="1:35" ht="17.25" customHeight="1" x14ac:dyDescent="0.3">
      <c r="A16" s="24"/>
      <c r="B16" s="345">
        <v>4</v>
      </c>
      <c r="C16" s="346"/>
      <c r="D16" s="346"/>
      <c r="E16" s="347"/>
      <c r="F16" s="348" t="str">
        <f>IFERROR(VLOOKUP(E16,'Lookup Tables'!$D$4:$F$19,3,FALSE)*$O$6,"")</f>
        <v/>
      </c>
      <c r="G16" s="349">
        <f t="shared" si="0"/>
        <v>100</v>
      </c>
      <c r="H16" s="350" t="str">
        <f t="shared" si="1"/>
        <v/>
      </c>
      <c r="I16" s="351" t="str">
        <f t="shared" si="4"/>
        <v/>
      </c>
      <c r="J16" s="352">
        <v>100</v>
      </c>
      <c r="K16" s="369" t="str">
        <f t="shared" si="3"/>
        <v/>
      </c>
      <c r="L16" s="353" t="str">
        <f t="shared" si="5"/>
        <v/>
      </c>
      <c r="M16" s="354" t="s">
        <v>68</v>
      </c>
      <c r="N16" s="366" t="str">
        <f t="shared" si="2"/>
        <v/>
      </c>
    </row>
    <row r="17" spans="1:14" ht="17.25" customHeight="1" x14ac:dyDescent="0.3">
      <c r="A17" s="24"/>
      <c r="B17" s="345">
        <v>5</v>
      </c>
      <c r="C17" s="346"/>
      <c r="D17" s="346"/>
      <c r="E17" s="347"/>
      <c r="F17" s="348" t="str">
        <f>IFERROR(VLOOKUP(E17,'Lookup Tables'!$D$4:$F$19,3,FALSE)*$O$6,"")</f>
        <v/>
      </c>
      <c r="G17" s="349">
        <f t="shared" si="0"/>
        <v>100</v>
      </c>
      <c r="H17" s="350" t="str">
        <f t="shared" si="1"/>
        <v/>
      </c>
      <c r="I17" s="351" t="str">
        <f t="shared" si="4"/>
        <v/>
      </c>
      <c r="J17" s="352">
        <v>100</v>
      </c>
      <c r="K17" s="369" t="str">
        <f t="shared" si="3"/>
        <v/>
      </c>
      <c r="L17" s="353" t="str">
        <f t="shared" si="5"/>
        <v/>
      </c>
      <c r="M17" s="354" t="s">
        <v>68</v>
      </c>
      <c r="N17" s="366" t="str">
        <f t="shared" si="2"/>
        <v/>
      </c>
    </row>
    <row r="18" spans="1:14" ht="17.25" customHeight="1" x14ac:dyDescent="0.3">
      <c r="A18" s="24"/>
      <c r="B18" s="345">
        <v>6</v>
      </c>
      <c r="C18" s="346"/>
      <c r="D18" s="346"/>
      <c r="E18" s="347"/>
      <c r="F18" s="348" t="str">
        <f>IFERROR(VLOOKUP(E18,'Lookup Tables'!$D$4:$F$19,3,FALSE)*$O$6,"")</f>
        <v/>
      </c>
      <c r="G18" s="349">
        <f t="shared" si="0"/>
        <v>100</v>
      </c>
      <c r="H18" s="350" t="str">
        <f t="shared" si="1"/>
        <v/>
      </c>
      <c r="I18" s="351" t="str">
        <f t="shared" si="4"/>
        <v/>
      </c>
      <c r="J18" s="352">
        <v>100</v>
      </c>
      <c r="K18" s="369" t="str">
        <f t="shared" si="3"/>
        <v/>
      </c>
      <c r="L18" s="353" t="str">
        <f t="shared" si="5"/>
        <v/>
      </c>
      <c r="M18" s="354" t="s">
        <v>68</v>
      </c>
      <c r="N18" s="366" t="str">
        <f t="shared" si="2"/>
        <v/>
      </c>
    </row>
    <row r="19" spans="1:14" ht="17.25" customHeight="1" x14ac:dyDescent="0.3">
      <c r="A19" s="24"/>
      <c r="B19" s="345">
        <v>7</v>
      </c>
      <c r="C19" s="346"/>
      <c r="D19" s="346"/>
      <c r="E19" s="347"/>
      <c r="F19" s="348" t="str">
        <f>IFERROR(VLOOKUP(E19,'Lookup Tables'!$D$4:$F$19,3,FALSE)*$O$6,"")</f>
        <v/>
      </c>
      <c r="G19" s="349">
        <f t="shared" si="0"/>
        <v>100</v>
      </c>
      <c r="H19" s="350" t="str">
        <f t="shared" si="1"/>
        <v/>
      </c>
      <c r="I19" s="351" t="str">
        <f t="shared" si="4"/>
        <v/>
      </c>
      <c r="J19" s="352">
        <v>100</v>
      </c>
      <c r="K19" s="369" t="str">
        <f t="shared" si="3"/>
        <v/>
      </c>
      <c r="L19" s="353" t="str">
        <f t="shared" si="5"/>
        <v/>
      </c>
      <c r="M19" s="354" t="s">
        <v>68</v>
      </c>
      <c r="N19" s="366" t="str">
        <f t="shared" si="2"/>
        <v/>
      </c>
    </row>
    <row r="20" spans="1:14" ht="17.25" customHeight="1" x14ac:dyDescent="0.3">
      <c r="A20" s="24"/>
      <c r="B20" s="345">
        <v>8</v>
      </c>
      <c r="C20" s="346"/>
      <c r="D20" s="346"/>
      <c r="E20" s="347"/>
      <c r="F20" s="348" t="str">
        <f>IFERROR(VLOOKUP(E20,'Lookup Tables'!$D$4:$F$19,3,FALSE)*$O$6,"")</f>
        <v/>
      </c>
      <c r="G20" s="349">
        <f t="shared" si="0"/>
        <v>100</v>
      </c>
      <c r="H20" s="350" t="str">
        <f t="shared" si="1"/>
        <v/>
      </c>
      <c r="I20" s="351" t="str">
        <f t="shared" si="4"/>
        <v/>
      </c>
      <c r="J20" s="352">
        <v>100</v>
      </c>
      <c r="K20" s="369" t="str">
        <f t="shared" si="3"/>
        <v/>
      </c>
      <c r="L20" s="353" t="str">
        <f t="shared" si="5"/>
        <v/>
      </c>
      <c r="M20" s="354" t="s">
        <v>68</v>
      </c>
      <c r="N20" s="366" t="str">
        <f t="shared" si="2"/>
        <v/>
      </c>
    </row>
    <row r="21" spans="1:14" ht="17.25" customHeight="1" x14ac:dyDescent="0.3">
      <c r="A21" s="24"/>
      <c r="B21" s="345">
        <v>9</v>
      </c>
      <c r="C21" s="346"/>
      <c r="D21" s="346"/>
      <c r="E21" s="347"/>
      <c r="F21" s="348" t="str">
        <f>IFERROR(VLOOKUP(E21,'Lookup Tables'!$D$4:$F$19,3,FALSE)*$O$6,"")</f>
        <v/>
      </c>
      <c r="G21" s="349">
        <f t="shared" si="0"/>
        <v>100</v>
      </c>
      <c r="H21" s="350" t="str">
        <f t="shared" si="1"/>
        <v/>
      </c>
      <c r="I21" s="351" t="str">
        <f t="shared" si="4"/>
        <v/>
      </c>
      <c r="J21" s="352">
        <v>100</v>
      </c>
      <c r="K21" s="369" t="str">
        <f t="shared" si="3"/>
        <v/>
      </c>
      <c r="L21" s="353" t="str">
        <f t="shared" si="5"/>
        <v/>
      </c>
      <c r="M21" s="354" t="s">
        <v>68</v>
      </c>
      <c r="N21" s="366" t="str">
        <f t="shared" si="2"/>
        <v/>
      </c>
    </row>
    <row r="22" spans="1:14" ht="17.25" customHeight="1" x14ac:dyDescent="0.3">
      <c r="A22" s="24"/>
      <c r="B22" s="345">
        <v>10</v>
      </c>
      <c r="C22" s="346"/>
      <c r="D22" s="346"/>
      <c r="E22" s="347"/>
      <c r="F22" s="348" t="str">
        <f>IFERROR(VLOOKUP(E22,'Lookup Tables'!$D$4:$F$19,3,FALSE)*$O$6,"")</f>
        <v/>
      </c>
      <c r="G22" s="349">
        <f t="shared" si="0"/>
        <v>100</v>
      </c>
      <c r="H22" s="350" t="str">
        <f t="shared" si="1"/>
        <v/>
      </c>
      <c r="I22" s="351" t="str">
        <f t="shared" si="4"/>
        <v/>
      </c>
      <c r="J22" s="352">
        <v>100</v>
      </c>
      <c r="K22" s="369" t="str">
        <f t="shared" si="3"/>
        <v/>
      </c>
      <c r="L22" s="353" t="str">
        <f t="shared" si="5"/>
        <v/>
      </c>
      <c r="M22" s="354" t="s">
        <v>68</v>
      </c>
      <c r="N22" s="366" t="str">
        <f t="shared" si="2"/>
        <v/>
      </c>
    </row>
    <row r="23" spans="1:14" ht="17.25" customHeight="1" x14ac:dyDescent="0.3">
      <c r="A23" s="24"/>
      <c r="B23" s="345">
        <v>11</v>
      </c>
      <c r="C23" s="346"/>
      <c r="D23" s="346"/>
      <c r="E23" s="347"/>
      <c r="F23" s="348" t="str">
        <f>IFERROR(VLOOKUP(E23,'Lookup Tables'!$D$4:$F$19,3,FALSE)*$O$6,"")</f>
        <v/>
      </c>
      <c r="G23" s="349">
        <f t="shared" si="0"/>
        <v>100</v>
      </c>
      <c r="H23" s="350" t="str">
        <f t="shared" si="1"/>
        <v/>
      </c>
      <c r="I23" s="351" t="str">
        <f t="shared" si="4"/>
        <v/>
      </c>
      <c r="J23" s="352">
        <v>100</v>
      </c>
      <c r="K23" s="369" t="str">
        <f t="shared" si="3"/>
        <v/>
      </c>
      <c r="L23" s="353" t="str">
        <f t="shared" si="5"/>
        <v/>
      </c>
      <c r="M23" s="354" t="s">
        <v>68</v>
      </c>
      <c r="N23" s="366" t="str">
        <f t="shared" si="2"/>
        <v/>
      </c>
    </row>
    <row r="24" spans="1:14" ht="17.25" customHeight="1" x14ac:dyDescent="0.3">
      <c r="A24" s="24"/>
      <c r="B24" s="345">
        <v>12</v>
      </c>
      <c r="C24" s="346"/>
      <c r="D24" s="346"/>
      <c r="E24" s="347"/>
      <c r="F24" s="348" t="str">
        <f>IFERROR(VLOOKUP(E24,'Lookup Tables'!$D$4:$F$19,3,FALSE)*$O$6,"")</f>
        <v/>
      </c>
      <c r="G24" s="349">
        <f t="shared" si="0"/>
        <v>100</v>
      </c>
      <c r="H24" s="350" t="str">
        <f t="shared" si="1"/>
        <v/>
      </c>
      <c r="I24" s="351" t="str">
        <f t="shared" si="4"/>
        <v/>
      </c>
      <c r="J24" s="352">
        <v>100</v>
      </c>
      <c r="K24" s="369" t="str">
        <f t="shared" si="3"/>
        <v/>
      </c>
      <c r="L24" s="353" t="str">
        <f t="shared" si="5"/>
        <v/>
      </c>
      <c r="M24" s="354" t="s">
        <v>68</v>
      </c>
      <c r="N24" s="366" t="str">
        <f t="shared" si="2"/>
        <v/>
      </c>
    </row>
    <row r="25" spans="1:14" ht="17.25" customHeight="1" x14ac:dyDescent="0.3">
      <c r="A25" s="24"/>
      <c r="B25" s="345">
        <v>13</v>
      </c>
      <c r="C25" s="346"/>
      <c r="D25" s="346"/>
      <c r="E25" s="347"/>
      <c r="F25" s="348" t="str">
        <f>IFERROR(VLOOKUP(E25,'Lookup Tables'!$D$4:$F$19,3,FALSE)*$O$6,"")</f>
        <v/>
      </c>
      <c r="G25" s="349">
        <f t="shared" si="0"/>
        <v>100</v>
      </c>
      <c r="H25" s="350" t="str">
        <f t="shared" si="1"/>
        <v/>
      </c>
      <c r="I25" s="351" t="str">
        <f t="shared" si="4"/>
        <v/>
      </c>
      <c r="J25" s="352">
        <v>100</v>
      </c>
      <c r="K25" s="369" t="str">
        <f t="shared" si="3"/>
        <v/>
      </c>
      <c r="L25" s="353" t="str">
        <f t="shared" si="5"/>
        <v/>
      </c>
      <c r="M25" s="354" t="s">
        <v>68</v>
      </c>
      <c r="N25" s="366" t="str">
        <f t="shared" si="2"/>
        <v/>
      </c>
    </row>
    <row r="26" spans="1:14" ht="17.25" customHeight="1" x14ac:dyDescent="0.3">
      <c r="A26" s="24"/>
      <c r="B26" s="345">
        <v>14</v>
      </c>
      <c r="C26" s="346"/>
      <c r="D26" s="346"/>
      <c r="E26" s="347"/>
      <c r="F26" s="348" t="str">
        <f>IFERROR(VLOOKUP(E26,'Lookup Tables'!$D$4:$F$19,3,FALSE)*$O$6,"")</f>
        <v/>
      </c>
      <c r="G26" s="349">
        <f t="shared" si="0"/>
        <v>100</v>
      </c>
      <c r="H26" s="350" t="str">
        <f t="shared" si="1"/>
        <v/>
      </c>
      <c r="I26" s="351" t="str">
        <f t="shared" si="4"/>
        <v/>
      </c>
      <c r="J26" s="352">
        <v>100</v>
      </c>
      <c r="K26" s="369" t="str">
        <f t="shared" si="3"/>
        <v/>
      </c>
      <c r="L26" s="353" t="str">
        <f t="shared" si="5"/>
        <v/>
      </c>
      <c r="M26" s="354" t="s">
        <v>68</v>
      </c>
      <c r="N26" s="366" t="str">
        <f t="shared" si="2"/>
        <v/>
      </c>
    </row>
    <row r="27" spans="1:14" ht="17.25" customHeight="1" x14ac:dyDescent="0.3">
      <c r="A27" s="24"/>
      <c r="B27" s="345">
        <v>15</v>
      </c>
      <c r="C27" s="346"/>
      <c r="D27" s="346"/>
      <c r="E27" s="347"/>
      <c r="F27" s="348" t="str">
        <f>IFERROR(VLOOKUP(E27,'Lookup Tables'!$D$4:$F$19,3,FALSE)*$O$6,"")</f>
        <v/>
      </c>
      <c r="G27" s="349">
        <f t="shared" si="0"/>
        <v>100</v>
      </c>
      <c r="H27" s="350" t="str">
        <f t="shared" si="1"/>
        <v/>
      </c>
      <c r="I27" s="351" t="str">
        <f t="shared" si="4"/>
        <v/>
      </c>
      <c r="J27" s="352">
        <v>100</v>
      </c>
      <c r="K27" s="369" t="str">
        <f t="shared" si="3"/>
        <v/>
      </c>
      <c r="L27" s="353" t="str">
        <f t="shared" si="5"/>
        <v/>
      </c>
      <c r="M27" s="354" t="s">
        <v>68</v>
      </c>
      <c r="N27" s="366" t="str">
        <f t="shared" si="2"/>
        <v/>
      </c>
    </row>
    <row r="28" spans="1:14" ht="17.25" customHeight="1" x14ac:dyDescent="0.3">
      <c r="A28" s="24"/>
      <c r="B28" s="345">
        <v>16</v>
      </c>
      <c r="C28" s="346"/>
      <c r="D28" s="346"/>
      <c r="E28" s="347"/>
      <c r="F28" s="348" t="str">
        <f>IFERROR(VLOOKUP(E28,'Lookup Tables'!$D$4:$F$19,3,FALSE)*$O$6,"")</f>
        <v/>
      </c>
      <c r="G28" s="349">
        <f t="shared" si="0"/>
        <v>100</v>
      </c>
      <c r="H28" s="350" t="str">
        <f t="shared" si="1"/>
        <v/>
      </c>
      <c r="I28" s="351" t="str">
        <f t="shared" si="4"/>
        <v/>
      </c>
      <c r="J28" s="352">
        <v>100</v>
      </c>
      <c r="K28" s="369" t="str">
        <f t="shared" si="3"/>
        <v/>
      </c>
      <c r="L28" s="353" t="str">
        <f t="shared" si="5"/>
        <v/>
      </c>
      <c r="M28" s="354" t="s">
        <v>68</v>
      </c>
      <c r="N28" s="366" t="str">
        <f t="shared" si="2"/>
        <v/>
      </c>
    </row>
    <row r="29" spans="1:14" ht="17.25" customHeight="1" x14ac:dyDescent="0.3">
      <c r="A29" s="24"/>
      <c r="B29" s="345">
        <v>17</v>
      </c>
      <c r="C29" s="346"/>
      <c r="D29" s="346"/>
      <c r="E29" s="347"/>
      <c r="F29" s="348" t="str">
        <f>IFERROR(VLOOKUP(E29,'Lookup Tables'!$D$4:$F$19,3,FALSE)*$O$6,"")</f>
        <v/>
      </c>
      <c r="G29" s="349">
        <f t="shared" si="0"/>
        <v>100</v>
      </c>
      <c r="H29" s="350" t="str">
        <f t="shared" si="1"/>
        <v/>
      </c>
      <c r="I29" s="351" t="str">
        <f t="shared" si="4"/>
        <v/>
      </c>
      <c r="J29" s="352">
        <v>100</v>
      </c>
      <c r="K29" s="369" t="str">
        <f t="shared" si="3"/>
        <v/>
      </c>
      <c r="L29" s="353" t="str">
        <f t="shared" si="5"/>
        <v/>
      </c>
      <c r="M29" s="354" t="s">
        <v>68</v>
      </c>
      <c r="N29" s="366" t="str">
        <f t="shared" si="2"/>
        <v/>
      </c>
    </row>
    <row r="30" spans="1:14" ht="17.25" customHeight="1" x14ac:dyDescent="0.3">
      <c r="A30" s="24"/>
      <c r="B30" s="345">
        <v>18</v>
      </c>
      <c r="C30" s="346"/>
      <c r="D30" s="346"/>
      <c r="E30" s="347"/>
      <c r="F30" s="348" t="str">
        <f>IFERROR(VLOOKUP(E30,'Lookup Tables'!$D$4:$F$19,3,FALSE)*$O$6,"")</f>
        <v/>
      </c>
      <c r="G30" s="349">
        <f t="shared" si="0"/>
        <v>100</v>
      </c>
      <c r="H30" s="350" t="str">
        <f t="shared" si="1"/>
        <v/>
      </c>
      <c r="I30" s="351" t="str">
        <f t="shared" si="4"/>
        <v/>
      </c>
      <c r="J30" s="352">
        <v>100</v>
      </c>
      <c r="K30" s="369" t="str">
        <f t="shared" si="3"/>
        <v/>
      </c>
      <c r="L30" s="353" t="str">
        <f t="shared" si="5"/>
        <v/>
      </c>
      <c r="M30" s="354" t="s">
        <v>68</v>
      </c>
      <c r="N30" s="366" t="str">
        <f t="shared" si="2"/>
        <v/>
      </c>
    </row>
    <row r="31" spans="1:14" ht="17.25" customHeight="1" x14ac:dyDescent="0.3">
      <c r="A31" s="24"/>
      <c r="B31" s="345">
        <v>19</v>
      </c>
      <c r="C31" s="346"/>
      <c r="D31" s="346"/>
      <c r="E31" s="347"/>
      <c r="F31" s="348" t="str">
        <f>IFERROR(VLOOKUP(E31,'Lookup Tables'!$D$4:$F$19,3,FALSE)*$O$6,"")</f>
        <v/>
      </c>
      <c r="G31" s="349">
        <f t="shared" si="0"/>
        <v>100</v>
      </c>
      <c r="H31" s="350" t="str">
        <f t="shared" si="1"/>
        <v/>
      </c>
      <c r="I31" s="351" t="str">
        <f t="shared" si="4"/>
        <v/>
      </c>
      <c r="J31" s="352">
        <v>100</v>
      </c>
      <c r="K31" s="369" t="str">
        <f t="shared" si="3"/>
        <v/>
      </c>
      <c r="L31" s="353" t="str">
        <f t="shared" si="5"/>
        <v/>
      </c>
      <c r="M31" s="354" t="s">
        <v>68</v>
      </c>
      <c r="N31" s="366" t="str">
        <f t="shared" si="2"/>
        <v/>
      </c>
    </row>
    <row r="32" spans="1:14" ht="17.25" customHeight="1" x14ac:dyDescent="0.3">
      <c r="A32" s="24"/>
      <c r="B32" s="345">
        <v>20</v>
      </c>
      <c r="C32" s="346"/>
      <c r="D32" s="346"/>
      <c r="E32" s="347"/>
      <c r="F32" s="348" t="str">
        <f>IFERROR(VLOOKUP(E32,'Lookup Tables'!$D$4:$F$19,3,FALSE)*$O$6,"")</f>
        <v/>
      </c>
      <c r="G32" s="349">
        <f t="shared" si="0"/>
        <v>100</v>
      </c>
      <c r="H32" s="350" t="str">
        <f t="shared" si="1"/>
        <v/>
      </c>
      <c r="I32" s="351" t="str">
        <f t="shared" si="4"/>
        <v/>
      </c>
      <c r="J32" s="352">
        <v>100</v>
      </c>
      <c r="K32" s="369" t="str">
        <f t="shared" si="3"/>
        <v/>
      </c>
      <c r="L32" s="353" t="str">
        <f t="shared" si="5"/>
        <v/>
      </c>
      <c r="M32" s="354" t="s">
        <v>68</v>
      </c>
      <c r="N32" s="366" t="str">
        <f t="shared" si="2"/>
        <v/>
      </c>
    </row>
    <row r="33" spans="1:14" ht="17.25" customHeight="1" x14ac:dyDescent="0.3">
      <c r="A33" s="24"/>
      <c r="B33" s="345">
        <v>21</v>
      </c>
      <c r="C33" s="346"/>
      <c r="D33" s="346"/>
      <c r="E33" s="347"/>
      <c r="F33" s="348" t="str">
        <f>IFERROR(VLOOKUP(E33,'Lookup Tables'!$D$4:$F$19,3,FALSE)*$O$6,"")</f>
        <v/>
      </c>
      <c r="G33" s="349">
        <f t="shared" si="0"/>
        <v>100</v>
      </c>
      <c r="H33" s="350" t="str">
        <f t="shared" si="1"/>
        <v/>
      </c>
      <c r="I33" s="351" t="str">
        <f t="shared" si="4"/>
        <v/>
      </c>
      <c r="J33" s="352">
        <v>100</v>
      </c>
      <c r="K33" s="369" t="str">
        <f t="shared" si="3"/>
        <v/>
      </c>
      <c r="L33" s="353" t="str">
        <f t="shared" si="5"/>
        <v/>
      </c>
      <c r="M33" s="354" t="s">
        <v>68</v>
      </c>
      <c r="N33" s="366" t="str">
        <f t="shared" si="2"/>
        <v/>
      </c>
    </row>
    <row r="34" spans="1:14" ht="17.25" customHeight="1" x14ac:dyDescent="0.3">
      <c r="A34" s="24"/>
      <c r="B34" s="345">
        <v>22</v>
      </c>
      <c r="C34" s="346"/>
      <c r="D34" s="346"/>
      <c r="E34" s="347"/>
      <c r="F34" s="348" t="str">
        <f>IFERROR(VLOOKUP(E34,'Lookup Tables'!$D$4:$F$19,3,FALSE)*$O$6,"")</f>
        <v/>
      </c>
      <c r="G34" s="349">
        <f t="shared" si="0"/>
        <v>100</v>
      </c>
      <c r="H34" s="350" t="str">
        <f t="shared" si="1"/>
        <v/>
      </c>
      <c r="I34" s="351" t="str">
        <f t="shared" si="4"/>
        <v/>
      </c>
      <c r="J34" s="352">
        <v>100</v>
      </c>
      <c r="K34" s="369" t="str">
        <f t="shared" si="3"/>
        <v/>
      </c>
      <c r="L34" s="353" t="str">
        <f t="shared" si="5"/>
        <v/>
      </c>
      <c r="M34" s="354" t="s">
        <v>68</v>
      </c>
      <c r="N34" s="366" t="str">
        <f t="shared" si="2"/>
        <v/>
      </c>
    </row>
    <row r="35" spans="1:14" ht="17.25" customHeight="1" x14ac:dyDescent="0.3">
      <c r="A35" s="24"/>
      <c r="B35" s="345">
        <v>23</v>
      </c>
      <c r="C35" s="346"/>
      <c r="D35" s="346"/>
      <c r="E35" s="347"/>
      <c r="F35" s="348" t="str">
        <f>IFERROR(VLOOKUP(E35,'Lookup Tables'!$D$4:$F$19,3,FALSE)*$O$6,"")</f>
        <v/>
      </c>
      <c r="G35" s="349">
        <f t="shared" si="0"/>
        <v>100</v>
      </c>
      <c r="H35" s="350" t="str">
        <f t="shared" si="1"/>
        <v/>
      </c>
      <c r="I35" s="351" t="str">
        <f t="shared" si="4"/>
        <v/>
      </c>
      <c r="J35" s="352">
        <v>100</v>
      </c>
      <c r="K35" s="369" t="str">
        <f t="shared" si="3"/>
        <v/>
      </c>
      <c r="L35" s="353" t="str">
        <f t="shared" si="5"/>
        <v/>
      </c>
      <c r="M35" s="354" t="s">
        <v>68</v>
      </c>
      <c r="N35" s="366" t="str">
        <f t="shared" si="2"/>
        <v/>
      </c>
    </row>
    <row r="36" spans="1:14" ht="17.25" customHeight="1" x14ac:dyDescent="0.3">
      <c r="A36" s="24"/>
      <c r="B36" s="345">
        <v>24</v>
      </c>
      <c r="C36" s="346"/>
      <c r="D36" s="346"/>
      <c r="E36" s="347"/>
      <c r="F36" s="348" t="str">
        <f>IFERROR(VLOOKUP(E36,'Lookup Tables'!$D$4:$F$19,3,FALSE)*$O$6,"")</f>
        <v/>
      </c>
      <c r="G36" s="349">
        <f t="shared" si="0"/>
        <v>100</v>
      </c>
      <c r="H36" s="350" t="str">
        <f t="shared" si="1"/>
        <v/>
      </c>
      <c r="I36" s="351" t="str">
        <f t="shared" si="4"/>
        <v/>
      </c>
      <c r="J36" s="352">
        <v>100</v>
      </c>
      <c r="K36" s="369" t="str">
        <f t="shared" si="3"/>
        <v/>
      </c>
      <c r="L36" s="353" t="str">
        <f t="shared" si="5"/>
        <v/>
      </c>
      <c r="M36" s="354" t="s">
        <v>68</v>
      </c>
      <c r="N36" s="366" t="str">
        <f t="shared" si="2"/>
        <v/>
      </c>
    </row>
    <row r="37" spans="1:14" ht="17.25" customHeight="1" x14ac:dyDescent="0.3">
      <c r="A37" s="24"/>
      <c r="B37" s="345">
        <v>25</v>
      </c>
      <c r="C37" s="346"/>
      <c r="D37" s="346"/>
      <c r="E37" s="347"/>
      <c r="F37" s="348" t="str">
        <f>IFERROR(VLOOKUP(E37,'Lookup Tables'!$D$4:$F$19,3,FALSE)*$O$6,"")</f>
        <v/>
      </c>
      <c r="G37" s="349">
        <f t="shared" si="0"/>
        <v>100</v>
      </c>
      <c r="H37" s="350" t="str">
        <f t="shared" si="1"/>
        <v/>
      </c>
      <c r="I37" s="351" t="str">
        <f t="shared" si="4"/>
        <v/>
      </c>
      <c r="J37" s="352">
        <v>100</v>
      </c>
      <c r="K37" s="369" t="str">
        <f t="shared" si="3"/>
        <v/>
      </c>
      <c r="L37" s="353" t="str">
        <f t="shared" si="5"/>
        <v/>
      </c>
      <c r="M37" s="354" t="s">
        <v>68</v>
      </c>
      <c r="N37" s="366" t="str">
        <f t="shared" si="2"/>
        <v/>
      </c>
    </row>
    <row r="38" spans="1:14" ht="17.25" customHeight="1" x14ac:dyDescent="0.3">
      <c r="A38" s="24"/>
      <c r="B38" s="345">
        <v>26</v>
      </c>
      <c r="C38" s="346"/>
      <c r="D38" s="346"/>
      <c r="E38" s="347"/>
      <c r="F38" s="348" t="str">
        <f>IFERROR(VLOOKUP(E38,'Lookup Tables'!$D$4:$F$19,3,FALSE)*$O$6,"")</f>
        <v/>
      </c>
      <c r="G38" s="349">
        <f t="shared" si="0"/>
        <v>100</v>
      </c>
      <c r="H38" s="350" t="str">
        <f t="shared" si="1"/>
        <v/>
      </c>
      <c r="I38" s="351" t="str">
        <f t="shared" si="4"/>
        <v/>
      </c>
      <c r="J38" s="352">
        <v>100</v>
      </c>
      <c r="K38" s="369" t="str">
        <f t="shared" si="3"/>
        <v/>
      </c>
      <c r="L38" s="353" t="str">
        <f t="shared" si="5"/>
        <v/>
      </c>
      <c r="M38" s="354" t="s">
        <v>68</v>
      </c>
      <c r="N38" s="366" t="str">
        <f t="shared" si="2"/>
        <v/>
      </c>
    </row>
    <row r="39" spans="1:14" ht="17.25" customHeight="1" x14ac:dyDescent="0.3">
      <c r="A39" s="24"/>
      <c r="B39" s="345">
        <v>27</v>
      </c>
      <c r="C39" s="346"/>
      <c r="D39" s="346"/>
      <c r="E39" s="347"/>
      <c r="F39" s="348" t="str">
        <f>IFERROR(VLOOKUP(E39,'Lookup Tables'!$D$4:$F$19,3,FALSE)*$O$6,"")</f>
        <v/>
      </c>
      <c r="G39" s="349">
        <f t="shared" si="0"/>
        <v>100</v>
      </c>
      <c r="H39" s="350" t="str">
        <f t="shared" si="1"/>
        <v/>
      </c>
      <c r="I39" s="351" t="str">
        <f t="shared" si="4"/>
        <v/>
      </c>
      <c r="J39" s="352">
        <v>100</v>
      </c>
      <c r="K39" s="369" t="str">
        <f t="shared" si="3"/>
        <v/>
      </c>
      <c r="L39" s="353" t="str">
        <f t="shared" si="5"/>
        <v/>
      </c>
      <c r="M39" s="354" t="s">
        <v>68</v>
      </c>
      <c r="N39" s="366" t="str">
        <f t="shared" si="2"/>
        <v/>
      </c>
    </row>
    <row r="40" spans="1:14" ht="17.25" customHeight="1" x14ac:dyDescent="0.3">
      <c r="A40" s="24"/>
      <c r="B40" s="345">
        <v>28</v>
      </c>
      <c r="C40" s="346"/>
      <c r="D40" s="346"/>
      <c r="E40" s="347"/>
      <c r="F40" s="348" t="str">
        <f>IFERROR(VLOOKUP(E40,'Lookup Tables'!$D$4:$F$19,3,FALSE)*$O$6,"")</f>
        <v/>
      </c>
      <c r="G40" s="349">
        <f t="shared" si="0"/>
        <v>100</v>
      </c>
      <c r="H40" s="350" t="str">
        <f t="shared" si="1"/>
        <v/>
      </c>
      <c r="I40" s="351" t="str">
        <f t="shared" si="4"/>
        <v/>
      </c>
      <c r="J40" s="352">
        <v>100</v>
      </c>
      <c r="K40" s="369" t="str">
        <f t="shared" si="3"/>
        <v/>
      </c>
      <c r="L40" s="353" t="str">
        <f t="shared" si="5"/>
        <v/>
      </c>
      <c r="M40" s="354" t="s">
        <v>68</v>
      </c>
      <c r="N40" s="366" t="str">
        <f t="shared" si="2"/>
        <v/>
      </c>
    </row>
    <row r="41" spans="1:14" ht="17.25" customHeight="1" x14ac:dyDescent="0.3">
      <c r="A41" s="24"/>
      <c r="B41" s="345">
        <v>29</v>
      </c>
      <c r="C41" s="346"/>
      <c r="D41" s="346"/>
      <c r="E41" s="347"/>
      <c r="F41" s="348" t="str">
        <f>IFERROR(VLOOKUP(E41,'Lookup Tables'!$D$4:$F$19,3,FALSE)*$O$6,"")</f>
        <v/>
      </c>
      <c r="G41" s="349">
        <f t="shared" si="0"/>
        <v>100</v>
      </c>
      <c r="H41" s="350" t="str">
        <f t="shared" si="1"/>
        <v/>
      </c>
      <c r="I41" s="351" t="str">
        <f t="shared" si="4"/>
        <v/>
      </c>
      <c r="J41" s="352">
        <v>100</v>
      </c>
      <c r="K41" s="369" t="str">
        <f t="shared" si="3"/>
        <v/>
      </c>
      <c r="L41" s="353" t="str">
        <f t="shared" si="5"/>
        <v/>
      </c>
      <c r="M41" s="354" t="s">
        <v>68</v>
      </c>
      <c r="N41" s="366" t="str">
        <f t="shared" si="2"/>
        <v/>
      </c>
    </row>
    <row r="42" spans="1:14" ht="17.25" customHeight="1" x14ac:dyDescent="0.3">
      <c r="A42" s="24"/>
      <c r="B42" s="345">
        <v>30</v>
      </c>
      <c r="C42" s="346"/>
      <c r="D42" s="346"/>
      <c r="E42" s="347"/>
      <c r="F42" s="348" t="str">
        <f>IFERROR(VLOOKUP(E42,'Lookup Tables'!$D$4:$F$19,3,FALSE)*$O$6,"")</f>
        <v/>
      </c>
      <c r="G42" s="349">
        <f t="shared" si="0"/>
        <v>100</v>
      </c>
      <c r="H42" s="350" t="str">
        <f t="shared" si="1"/>
        <v/>
      </c>
      <c r="I42" s="351" t="str">
        <f t="shared" si="4"/>
        <v/>
      </c>
      <c r="J42" s="352">
        <v>100</v>
      </c>
      <c r="K42" s="369" t="str">
        <f t="shared" si="3"/>
        <v/>
      </c>
      <c r="L42" s="353" t="str">
        <f t="shared" si="5"/>
        <v/>
      </c>
      <c r="M42" s="354" t="s">
        <v>68</v>
      </c>
      <c r="N42" s="366" t="str">
        <f t="shared" si="2"/>
        <v/>
      </c>
    </row>
    <row r="43" spans="1:14" ht="17.25" customHeight="1" x14ac:dyDescent="0.3">
      <c r="A43" s="24"/>
      <c r="B43" s="345">
        <v>31</v>
      </c>
      <c r="C43" s="346"/>
      <c r="D43" s="346"/>
      <c r="E43" s="347"/>
      <c r="F43" s="348" t="str">
        <f>IFERROR(VLOOKUP(E43,'Lookup Tables'!$D$4:$F$19,3,FALSE)*$O$6,"")</f>
        <v/>
      </c>
      <c r="G43" s="349">
        <f t="shared" si="0"/>
        <v>100</v>
      </c>
      <c r="H43" s="350" t="str">
        <f t="shared" si="1"/>
        <v/>
      </c>
      <c r="I43" s="351" t="str">
        <f t="shared" si="4"/>
        <v/>
      </c>
      <c r="J43" s="352">
        <v>100</v>
      </c>
      <c r="K43" s="369" t="str">
        <f t="shared" si="3"/>
        <v/>
      </c>
      <c r="L43" s="353" t="str">
        <f t="shared" si="5"/>
        <v/>
      </c>
      <c r="M43" s="354" t="s">
        <v>68</v>
      </c>
      <c r="N43" s="366" t="str">
        <f t="shared" si="2"/>
        <v/>
      </c>
    </row>
    <row r="44" spans="1:14" ht="17.25" customHeight="1" x14ac:dyDescent="0.3">
      <c r="A44" s="24"/>
      <c r="B44" s="345">
        <v>32</v>
      </c>
      <c r="C44" s="346"/>
      <c r="D44" s="346"/>
      <c r="E44" s="347"/>
      <c r="F44" s="348" t="str">
        <f>IFERROR(VLOOKUP(E44,'Lookup Tables'!$D$4:$F$19,3,FALSE)*$O$6,"")</f>
        <v/>
      </c>
      <c r="G44" s="349">
        <f t="shared" si="0"/>
        <v>100</v>
      </c>
      <c r="H44" s="350" t="str">
        <f t="shared" si="1"/>
        <v/>
      </c>
      <c r="I44" s="351" t="str">
        <f t="shared" si="4"/>
        <v/>
      </c>
      <c r="J44" s="352">
        <v>100</v>
      </c>
      <c r="K44" s="369" t="str">
        <f t="shared" si="3"/>
        <v/>
      </c>
      <c r="L44" s="353" t="str">
        <f t="shared" si="5"/>
        <v/>
      </c>
      <c r="M44" s="354" t="s">
        <v>68</v>
      </c>
      <c r="N44" s="366" t="str">
        <f t="shared" si="2"/>
        <v/>
      </c>
    </row>
    <row r="45" spans="1:14" ht="17.25" customHeight="1" x14ac:dyDescent="0.3">
      <c r="A45" s="24"/>
      <c r="B45" s="345">
        <v>33</v>
      </c>
      <c r="C45" s="346"/>
      <c r="D45" s="346"/>
      <c r="E45" s="347"/>
      <c r="F45" s="348" t="str">
        <f>IFERROR(VLOOKUP(E45,'Lookup Tables'!$D$4:$F$19,3,FALSE)*$O$6,"")</f>
        <v/>
      </c>
      <c r="G45" s="349">
        <f t="shared" si="0"/>
        <v>100</v>
      </c>
      <c r="H45" s="350" t="str">
        <f t="shared" si="1"/>
        <v/>
      </c>
      <c r="I45" s="351" t="str">
        <f t="shared" si="4"/>
        <v/>
      </c>
      <c r="J45" s="352">
        <v>100</v>
      </c>
      <c r="K45" s="369" t="str">
        <f t="shared" si="3"/>
        <v/>
      </c>
      <c r="L45" s="353" t="str">
        <f t="shared" si="5"/>
        <v/>
      </c>
      <c r="M45" s="354" t="s">
        <v>68</v>
      </c>
      <c r="N45" s="366" t="str">
        <f t="shared" si="2"/>
        <v/>
      </c>
    </row>
    <row r="46" spans="1:14" ht="17.25" customHeight="1" x14ac:dyDescent="0.3">
      <c r="A46" s="24"/>
      <c r="B46" s="345">
        <v>34</v>
      </c>
      <c r="C46" s="346"/>
      <c r="D46" s="346"/>
      <c r="E46" s="347"/>
      <c r="F46" s="348" t="str">
        <f>IFERROR(VLOOKUP(E46,'Lookup Tables'!$D$4:$F$19,3,FALSE)*$O$6,"")</f>
        <v/>
      </c>
      <c r="G46" s="349">
        <f t="shared" si="0"/>
        <v>100</v>
      </c>
      <c r="H46" s="350" t="str">
        <f t="shared" si="1"/>
        <v/>
      </c>
      <c r="I46" s="351" t="str">
        <f t="shared" si="4"/>
        <v/>
      </c>
      <c r="J46" s="352">
        <v>100</v>
      </c>
      <c r="K46" s="369" t="str">
        <f t="shared" si="3"/>
        <v/>
      </c>
      <c r="L46" s="353" t="str">
        <f t="shared" si="5"/>
        <v/>
      </c>
      <c r="M46" s="354" t="s">
        <v>68</v>
      </c>
      <c r="N46" s="366" t="str">
        <f t="shared" si="2"/>
        <v/>
      </c>
    </row>
    <row r="47" spans="1:14" ht="17.25" customHeight="1" x14ac:dyDescent="0.3">
      <c r="A47" s="24"/>
      <c r="B47" s="345">
        <v>35</v>
      </c>
      <c r="C47" s="346"/>
      <c r="D47" s="346"/>
      <c r="E47" s="347"/>
      <c r="F47" s="348" t="str">
        <f>IFERROR(VLOOKUP(E47,'Lookup Tables'!$D$4:$F$19,3,FALSE)*$O$6,"")</f>
        <v/>
      </c>
      <c r="G47" s="349">
        <f t="shared" si="0"/>
        <v>100</v>
      </c>
      <c r="H47" s="350" t="str">
        <f t="shared" si="1"/>
        <v/>
      </c>
      <c r="I47" s="351" t="str">
        <f t="shared" si="4"/>
        <v/>
      </c>
      <c r="J47" s="352">
        <v>100</v>
      </c>
      <c r="K47" s="369" t="str">
        <f t="shared" si="3"/>
        <v/>
      </c>
      <c r="L47" s="353" t="str">
        <f t="shared" si="5"/>
        <v/>
      </c>
      <c r="M47" s="354" t="s">
        <v>68</v>
      </c>
      <c r="N47" s="366" t="str">
        <f t="shared" si="2"/>
        <v/>
      </c>
    </row>
    <row r="48" spans="1:14" ht="17.25" customHeight="1" x14ac:dyDescent="0.3">
      <c r="A48" s="24"/>
      <c r="B48" s="345">
        <v>36</v>
      </c>
      <c r="C48" s="346"/>
      <c r="D48" s="346"/>
      <c r="E48" s="347"/>
      <c r="F48" s="348" t="str">
        <f>IFERROR(VLOOKUP(E48,'Lookup Tables'!$D$4:$F$19,3,FALSE)*$O$6,"")</f>
        <v/>
      </c>
      <c r="G48" s="349">
        <f t="shared" si="0"/>
        <v>100</v>
      </c>
      <c r="H48" s="350" t="str">
        <f t="shared" si="1"/>
        <v/>
      </c>
      <c r="I48" s="351" t="str">
        <f t="shared" si="4"/>
        <v/>
      </c>
      <c r="J48" s="352">
        <v>100</v>
      </c>
      <c r="K48" s="369" t="str">
        <f t="shared" si="3"/>
        <v/>
      </c>
      <c r="L48" s="353" t="str">
        <f t="shared" si="5"/>
        <v/>
      </c>
      <c r="M48" s="354" t="s">
        <v>68</v>
      </c>
      <c r="N48" s="366" t="str">
        <f t="shared" si="2"/>
        <v/>
      </c>
    </row>
    <row r="49" spans="1:14" ht="17.25" customHeight="1" x14ac:dyDescent="0.3">
      <c r="A49" s="24"/>
      <c r="B49" s="345">
        <v>37</v>
      </c>
      <c r="C49" s="346"/>
      <c r="D49" s="346"/>
      <c r="E49" s="347"/>
      <c r="F49" s="348" t="str">
        <f>IFERROR(VLOOKUP(E49,'Lookup Tables'!$D$4:$F$19,3,FALSE)*$O$6,"")</f>
        <v/>
      </c>
      <c r="G49" s="349">
        <f t="shared" si="0"/>
        <v>100</v>
      </c>
      <c r="H49" s="350" t="str">
        <f t="shared" si="1"/>
        <v/>
      </c>
      <c r="I49" s="351" t="str">
        <f t="shared" si="4"/>
        <v/>
      </c>
      <c r="J49" s="352">
        <v>100</v>
      </c>
      <c r="K49" s="369" t="str">
        <f t="shared" si="3"/>
        <v/>
      </c>
      <c r="L49" s="353" t="str">
        <f t="shared" si="5"/>
        <v/>
      </c>
      <c r="M49" s="354" t="s">
        <v>68</v>
      </c>
      <c r="N49" s="366" t="str">
        <f t="shared" si="2"/>
        <v/>
      </c>
    </row>
    <row r="50" spans="1:14" ht="17.25" customHeight="1" x14ac:dyDescent="0.3">
      <c r="A50" s="24"/>
      <c r="B50" s="345">
        <v>38</v>
      </c>
      <c r="C50" s="346"/>
      <c r="D50" s="346"/>
      <c r="E50" s="347"/>
      <c r="F50" s="348" t="str">
        <f>IFERROR(VLOOKUP(E50,'Lookup Tables'!$D$4:$F$19,3,FALSE)*$O$6,"")</f>
        <v/>
      </c>
      <c r="G50" s="349">
        <f t="shared" si="0"/>
        <v>100</v>
      </c>
      <c r="H50" s="350" t="str">
        <f t="shared" si="1"/>
        <v/>
      </c>
      <c r="I50" s="351" t="str">
        <f t="shared" si="4"/>
        <v/>
      </c>
      <c r="J50" s="352">
        <v>100</v>
      </c>
      <c r="K50" s="369" t="str">
        <f t="shared" si="3"/>
        <v/>
      </c>
      <c r="L50" s="353" t="str">
        <f t="shared" si="5"/>
        <v/>
      </c>
      <c r="M50" s="354" t="s">
        <v>68</v>
      </c>
      <c r="N50" s="366" t="str">
        <f t="shared" si="2"/>
        <v/>
      </c>
    </row>
    <row r="51" spans="1:14" ht="17.25" customHeight="1" x14ac:dyDescent="0.3">
      <c r="A51" s="24"/>
      <c r="B51" s="345">
        <v>39</v>
      </c>
      <c r="C51" s="346"/>
      <c r="D51" s="346"/>
      <c r="E51" s="347"/>
      <c r="F51" s="348" t="str">
        <f>IFERROR(VLOOKUP(E51,'Lookup Tables'!$D$4:$F$19,3,FALSE)*$O$6,"")</f>
        <v/>
      </c>
      <c r="G51" s="349">
        <f t="shared" si="0"/>
        <v>100</v>
      </c>
      <c r="H51" s="350" t="str">
        <f t="shared" si="1"/>
        <v/>
      </c>
      <c r="I51" s="351" t="str">
        <f t="shared" si="4"/>
        <v/>
      </c>
      <c r="J51" s="352">
        <v>100</v>
      </c>
      <c r="K51" s="369" t="str">
        <f t="shared" si="3"/>
        <v/>
      </c>
      <c r="L51" s="353" t="str">
        <f t="shared" si="5"/>
        <v/>
      </c>
      <c r="M51" s="354" t="s">
        <v>68</v>
      </c>
      <c r="N51" s="366" t="str">
        <f t="shared" si="2"/>
        <v/>
      </c>
    </row>
    <row r="52" spans="1:14" ht="17.25" customHeight="1" x14ac:dyDescent="0.3">
      <c r="A52" s="24"/>
      <c r="B52" s="345">
        <v>40</v>
      </c>
      <c r="C52" s="346"/>
      <c r="D52" s="346"/>
      <c r="E52" s="347"/>
      <c r="F52" s="348" t="str">
        <f>IFERROR(VLOOKUP(E52,'Lookup Tables'!$D$4:$F$19,3,FALSE)*$O$6,"")</f>
        <v/>
      </c>
      <c r="G52" s="349">
        <f t="shared" si="0"/>
        <v>100</v>
      </c>
      <c r="H52" s="350" t="str">
        <f t="shared" si="1"/>
        <v/>
      </c>
      <c r="I52" s="351" t="str">
        <f t="shared" si="4"/>
        <v/>
      </c>
      <c r="J52" s="352">
        <v>100</v>
      </c>
      <c r="K52" s="369" t="str">
        <f t="shared" si="3"/>
        <v/>
      </c>
      <c r="L52" s="353" t="str">
        <f t="shared" si="5"/>
        <v/>
      </c>
      <c r="M52" s="354" t="s">
        <v>68</v>
      </c>
      <c r="N52" s="366" t="str">
        <f t="shared" si="2"/>
        <v/>
      </c>
    </row>
    <row r="53" spans="1:14" ht="17.25" customHeight="1" x14ac:dyDescent="0.3">
      <c r="A53" s="24"/>
      <c r="B53" s="345">
        <v>41</v>
      </c>
      <c r="C53" s="346"/>
      <c r="D53" s="346"/>
      <c r="E53" s="347"/>
      <c r="F53" s="348" t="str">
        <f>IFERROR(VLOOKUP(E53,'Lookup Tables'!$D$4:$F$19,3,FALSE)*$O$6,"")</f>
        <v/>
      </c>
      <c r="G53" s="349">
        <f t="shared" si="0"/>
        <v>100</v>
      </c>
      <c r="H53" s="350" t="str">
        <f t="shared" si="1"/>
        <v/>
      </c>
      <c r="I53" s="351" t="str">
        <f t="shared" si="4"/>
        <v/>
      </c>
      <c r="J53" s="352">
        <v>100</v>
      </c>
      <c r="K53" s="369" t="str">
        <f t="shared" si="3"/>
        <v/>
      </c>
      <c r="L53" s="353" t="str">
        <f t="shared" si="5"/>
        <v/>
      </c>
      <c r="M53" s="354" t="s">
        <v>68</v>
      </c>
      <c r="N53" s="366" t="str">
        <f t="shared" si="2"/>
        <v/>
      </c>
    </row>
    <row r="54" spans="1:14" ht="17.25" customHeight="1" x14ac:dyDescent="0.3">
      <c r="A54" s="24"/>
      <c r="B54" s="345">
        <v>42</v>
      </c>
      <c r="C54" s="346"/>
      <c r="D54" s="346"/>
      <c r="E54" s="347"/>
      <c r="F54" s="348" t="str">
        <f>IFERROR(VLOOKUP(E54,'Lookup Tables'!$D$4:$F$19,3,FALSE)*$O$6,"")</f>
        <v/>
      </c>
      <c r="G54" s="349">
        <f t="shared" si="0"/>
        <v>100</v>
      </c>
      <c r="H54" s="350" t="str">
        <f t="shared" si="1"/>
        <v/>
      </c>
      <c r="I54" s="351" t="str">
        <f t="shared" si="4"/>
        <v/>
      </c>
      <c r="J54" s="352">
        <v>100</v>
      </c>
      <c r="K54" s="369" t="str">
        <f t="shared" si="3"/>
        <v/>
      </c>
      <c r="L54" s="353" t="str">
        <f t="shared" si="5"/>
        <v/>
      </c>
      <c r="M54" s="354" t="s">
        <v>68</v>
      </c>
      <c r="N54" s="366" t="str">
        <f t="shared" si="2"/>
        <v/>
      </c>
    </row>
    <row r="55" spans="1:14" ht="17.25" customHeight="1" x14ac:dyDescent="0.3">
      <c r="A55" s="24"/>
      <c r="B55" s="345">
        <v>43</v>
      </c>
      <c r="C55" s="346"/>
      <c r="D55" s="346"/>
      <c r="E55" s="347"/>
      <c r="F55" s="348" t="str">
        <f>IFERROR(VLOOKUP(E55,'Lookup Tables'!$D$4:$F$19,3,FALSE)*$O$6,"")</f>
        <v/>
      </c>
      <c r="G55" s="349">
        <f t="shared" si="0"/>
        <v>100</v>
      </c>
      <c r="H55" s="350" t="str">
        <f t="shared" si="1"/>
        <v/>
      </c>
      <c r="I55" s="351" t="str">
        <f t="shared" si="4"/>
        <v/>
      </c>
      <c r="J55" s="352">
        <v>100</v>
      </c>
      <c r="K55" s="369" t="str">
        <f t="shared" si="3"/>
        <v/>
      </c>
      <c r="L55" s="353" t="str">
        <f t="shared" si="5"/>
        <v/>
      </c>
      <c r="M55" s="354" t="s">
        <v>68</v>
      </c>
      <c r="N55" s="366" t="str">
        <f t="shared" si="2"/>
        <v/>
      </c>
    </row>
    <row r="56" spans="1:14" ht="17.25" customHeight="1" x14ac:dyDescent="0.3">
      <c r="A56" s="24"/>
      <c r="B56" s="345">
        <v>44</v>
      </c>
      <c r="C56" s="346"/>
      <c r="D56" s="346"/>
      <c r="E56" s="347"/>
      <c r="F56" s="348" t="str">
        <f>IFERROR(VLOOKUP(E56,'Lookup Tables'!$D$4:$F$19,3,FALSE)*$O$6,"")</f>
        <v/>
      </c>
      <c r="G56" s="349">
        <f t="shared" si="0"/>
        <v>100</v>
      </c>
      <c r="H56" s="350" t="str">
        <f t="shared" si="1"/>
        <v/>
      </c>
      <c r="I56" s="351" t="str">
        <f t="shared" si="4"/>
        <v/>
      </c>
      <c r="J56" s="352">
        <v>100</v>
      </c>
      <c r="K56" s="369" t="str">
        <f t="shared" si="3"/>
        <v/>
      </c>
      <c r="L56" s="353" t="str">
        <f t="shared" si="5"/>
        <v/>
      </c>
      <c r="M56" s="354" t="s">
        <v>68</v>
      </c>
      <c r="N56" s="366" t="str">
        <f t="shared" si="2"/>
        <v/>
      </c>
    </row>
    <row r="57" spans="1:14" ht="17.25" customHeight="1" x14ac:dyDescent="0.3">
      <c r="A57" s="24"/>
      <c r="B57" s="345">
        <v>45</v>
      </c>
      <c r="C57" s="346"/>
      <c r="D57" s="346"/>
      <c r="E57" s="347"/>
      <c r="F57" s="348" t="str">
        <f>IFERROR(VLOOKUP(E57,'Lookup Tables'!$D$4:$F$19,3,FALSE)*$O$6,"")</f>
        <v/>
      </c>
      <c r="G57" s="349">
        <f t="shared" si="0"/>
        <v>100</v>
      </c>
      <c r="H57" s="350" t="str">
        <f t="shared" si="1"/>
        <v/>
      </c>
      <c r="I57" s="351" t="str">
        <f t="shared" si="4"/>
        <v/>
      </c>
      <c r="J57" s="352">
        <v>100</v>
      </c>
      <c r="K57" s="369" t="str">
        <f t="shared" si="3"/>
        <v/>
      </c>
      <c r="L57" s="353" t="str">
        <f t="shared" si="5"/>
        <v/>
      </c>
      <c r="M57" s="354" t="s">
        <v>68</v>
      </c>
      <c r="N57" s="366" t="str">
        <f t="shared" si="2"/>
        <v/>
      </c>
    </row>
    <row r="58" spans="1:14" ht="17.25" customHeight="1" x14ac:dyDescent="0.3">
      <c r="A58" s="24"/>
      <c r="B58" s="345">
        <v>46</v>
      </c>
      <c r="C58" s="346"/>
      <c r="D58" s="346"/>
      <c r="E58" s="347"/>
      <c r="F58" s="348" t="str">
        <f>IFERROR(VLOOKUP(E58,'Lookup Tables'!$D$4:$F$19,3,FALSE)*$O$6,"")</f>
        <v/>
      </c>
      <c r="G58" s="349">
        <f t="shared" si="0"/>
        <v>100</v>
      </c>
      <c r="H58" s="350" t="str">
        <f t="shared" si="1"/>
        <v/>
      </c>
      <c r="I58" s="351" t="str">
        <f t="shared" si="4"/>
        <v/>
      </c>
      <c r="J58" s="352">
        <v>100</v>
      </c>
      <c r="K58" s="369" t="str">
        <f t="shared" si="3"/>
        <v/>
      </c>
      <c r="L58" s="353" t="str">
        <f t="shared" si="5"/>
        <v/>
      </c>
      <c r="M58" s="354" t="s">
        <v>68</v>
      </c>
      <c r="N58" s="366" t="str">
        <f t="shared" si="2"/>
        <v/>
      </c>
    </row>
    <row r="59" spans="1:14" ht="17.25" customHeight="1" x14ac:dyDescent="0.3">
      <c r="A59" s="24"/>
      <c r="B59" s="345">
        <v>47</v>
      </c>
      <c r="C59" s="346"/>
      <c r="D59" s="346"/>
      <c r="E59" s="347"/>
      <c r="F59" s="348" t="str">
        <f>IFERROR(VLOOKUP(E59,'Lookup Tables'!$D$4:$F$19,3,FALSE)*$O$6,"")</f>
        <v/>
      </c>
      <c r="G59" s="349">
        <f t="shared" si="0"/>
        <v>100</v>
      </c>
      <c r="H59" s="350" t="str">
        <f t="shared" si="1"/>
        <v/>
      </c>
      <c r="I59" s="351" t="str">
        <f t="shared" si="4"/>
        <v/>
      </c>
      <c r="J59" s="352">
        <v>100</v>
      </c>
      <c r="K59" s="369" t="str">
        <f t="shared" si="3"/>
        <v/>
      </c>
      <c r="L59" s="353" t="str">
        <f t="shared" si="5"/>
        <v/>
      </c>
      <c r="M59" s="354" t="s">
        <v>68</v>
      </c>
      <c r="N59" s="366" t="str">
        <f t="shared" si="2"/>
        <v/>
      </c>
    </row>
    <row r="60" spans="1:14" ht="17.25" customHeight="1" x14ac:dyDescent="0.3">
      <c r="A60" s="24"/>
      <c r="B60" s="345">
        <v>48</v>
      </c>
      <c r="C60" s="346"/>
      <c r="D60" s="346"/>
      <c r="E60" s="347"/>
      <c r="F60" s="348" t="str">
        <f>IFERROR(VLOOKUP(E60,'Lookup Tables'!$D$4:$F$19,3,FALSE)*$O$6,"")</f>
        <v/>
      </c>
      <c r="G60" s="349">
        <f t="shared" si="0"/>
        <v>100</v>
      </c>
      <c r="H60" s="350" t="str">
        <f t="shared" si="1"/>
        <v/>
      </c>
      <c r="I60" s="351" t="str">
        <f t="shared" si="4"/>
        <v/>
      </c>
      <c r="J60" s="352">
        <v>100</v>
      </c>
      <c r="K60" s="369" t="str">
        <f t="shared" si="3"/>
        <v/>
      </c>
      <c r="L60" s="353" t="str">
        <f t="shared" si="5"/>
        <v/>
      </c>
      <c r="M60" s="354" t="s">
        <v>68</v>
      </c>
      <c r="N60" s="366" t="str">
        <f t="shared" si="2"/>
        <v/>
      </c>
    </row>
    <row r="61" spans="1:14" ht="17.25" customHeight="1" x14ac:dyDescent="0.3">
      <c r="A61" s="24"/>
      <c r="B61" s="345">
        <v>49</v>
      </c>
      <c r="C61" s="346"/>
      <c r="D61" s="346"/>
      <c r="E61" s="347"/>
      <c r="F61" s="348" t="str">
        <f>IFERROR(VLOOKUP(E61,'Lookup Tables'!$D$4:$F$19,3,FALSE)*$O$6,"")</f>
        <v/>
      </c>
      <c r="G61" s="349">
        <f t="shared" si="0"/>
        <v>100</v>
      </c>
      <c r="H61" s="350" t="str">
        <f t="shared" si="1"/>
        <v/>
      </c>
      <c r="I61" s="351" t="str">
        <f t="shared" si="4"/>
        <v/>
      </c>
      <c r="J61" s="352">
        <v>100</v>
      </c>
      <c r="K61" s="369" t="str">
        <f t="shared" si="3"/>
        <v/>
      </c>
      <c r="L61" s="353" t="str">
        <f t="shared" si="5"/>
        <v/>
      </c>
      <c r="M61" s="354" t="s">
        <v>68</v>
      </c>
      <c r="N61" s="366" t="str">
        <f t="shared" si="2"/>
        <v/>
      </c>
    </row>
    <row r="62" spans="1:14" ht="17.25" customHeight="1" x14ac:dyDescent="0.3">
      <c r="A62" s="24"/>
      <c r="B62" s="345">
        <v>50</v>
      </c>
      <c r="C62" s="346"/>
      <c r="D62" s="346"/>
      <c r="E62" s="347"/>
      <c r="F62" s="348" t="str">
        <f>IFERROR(VLOOKUP(E62,'Lookup Tables'!$D$4:$F$19,3,FALSE)*$O$6,"")</f>
        <v/>
      </c>
      <c r="G62" s="349">
        <f t="shared" si="0"/>
        <v>100</v>
      </c>
      <c r="H62" s="350" t="str">
        <f t="shared" si="1"/>
        <v/>
      </c>
      <c r="I62" s="351" t="str">
        <f t="shared" si="4"/>
        <v/>
      </c>
      <c r="J62" s="352">
        <v>100</v>
      </c>
      <c r="K62" s="369" t="str">
        <f t="shared" si="3"/>
        <v/>
      </c>
      <c r="L62" s="353" t="str">
        <f t="shared" si="5"/>
        <v/>
      </c>
      <c r="M62" s="354" t="s">
        <v>68</v>
      </c>
      <c r="N62" s="366" t="str">
        <f t="shared" si="2"/>
        <v/>
      </c>
    </row>
    <row r="63" spans="1:14" ht="17.25" customHeight="1" x14ac:dyDescent="0.3">
      <c r="A63" s="24"/>
      <c r="B63" s="345">
        <v>51</v>
      </c>
      <c r="C63" s="346"/>
      <c r="D63" s="346"/>
      <c r="E63" s="347"/>
      <c r="F63" s="348" t="str">
        <f>IFERROR(VLOOKUP(E63,'Lookup Tables'!$D$4:$F$19,3,FALSE)*$O$6,"")</f>
        <v/>
      </c>
      <c r="G63" s="349">
        <f t="shared" si="0"/>
        <v>100</v>
      </c>
      <c r="H63" s="350" t="str">
        <f t="shared" si="1"/>
        <v/>
      </c>
      <c r="I63" s="351" t="str">
        <f t="shared" si="4"/>
        <v/>
      </c>
      <c r="J63" s="352">
        <v>100</v>
      </c>
      <c r="K63" s="369" t="str">
        <f t="shared" si="3"/>
        <v/>
      </c>
      <c r="L63" s="353" t="str">
        <f t="shared" si="5"/>
        <v/>
      </c>
      <c r="M63" s="354" t="s">
        <v>68</v>
      </c>
      <c r="N63" s="366" t="str">
        <f t="shared" si="2"/>
        <v/>
      </c>
    </row>
    <row r="64" spans="1:14" ht="17.25" customHeight="1" x14ac:dyDescent="0.3">
      <c r="A64" s="24"/>
      <c r="B64" s="345">
        <v>52</v>
      </c>
      <c r="C64" s="346"/>
      <c r="D64" s="346"/>
      <c r="E64" s="347"/>
      <c r="F64" s="348" t="str">
        <f>IFERROR(VLOOKUP(E64,'Lookup Tables'!$D$4:$F$19,3,FALSE)*$O$6,"")</f>
        <v/>
      </c>
      <c r="G64" s="349">
        <f t="shared" si="0"/>
        <v>100</v>
      </c>
      <c r="H64" s="350" t="str">
        <f t="shared" si="1"/>
        <v/>
      </c>
      <c r="I64" s="351" t="str">
        <f t="shared" si="4"/>
        <v/>
      </c>
      <c r="J64" s="352">
        <v>100</v>
      </c>
      <c r="K64" s="369" t="str">
        <f t="shared" si="3"/>
        <v/>
      </c>
      <c r="L64" s="353" t="str">
        <f t="shared" si="5"/>
        <v/>
      </c>
      <c r="M64" s="354" t="s">
        <v>68</v>
      </c>
      <c r="N64" s="366" t="str">
        <f t="shared" si="2"/>
        <v/>
      </c>
    </row>
    <row r="65" spans="1:14" ht="17.25" customHeight="1" x14ac:dyDescent="0.3">
      <c r="A65" s="24"/>
      <c r="B65" s="345">
        <v>53</v>
      </c>
      <c r="C65" s="346"/>
      <c r="D65" s="346"/>
      <c r="E65" s="347"/>
      <c r="F65" s="348" t="str">
        <f>IFERROR(VLOOKUP(E65,'Lookup Tables'!$D$4:$F$19,3,FALSE)*$O$6,"")</f>
        <v/>
      </c>
      <c r="G65" s="349">
        <f t="shared" si="0"/>
        <v>100</v>
      </c>
      <c r="H65" s="350" t="str">
        <f t="shared" si="1"/>
        <v/>
      </c>
      <c r="I65" s="351" t="str">
        <f t="shared" si="4"/>
        <v/>
      </c>
      <c r="J65" s="352">
        <v>100</v>
      </c>
      <c r="K65" s="369" t="str">
        <f t="shared" si="3"/>
        <v/>
      </c>
      <c r="L65" s="353" t="str">
        <f t="shared" si="5"/>
        <v/>
      </c>
      <c r="M65" s="354" t="s">
        <v>68</v>
      </c>
      <c r="N65" s="366" t="str">
        <f t="shared" si="2"/>
        <v/>
      </c>
    </row>
    <row r="66" spans="1:14" ht="17.25" customHeight="1" x14ac:dyDescent="0.3">
      <c r="A66" s="24"/>
      <c r="B66" s="345">
        <v>54</v>
      </c>
      <c r="C66" s="346"/>
      <c r="D66" s="346"/>
      <c r="E66" s="347"/>
      <c r="F66" s="348" t="str">
        <f>IFERROR(VLOOKUP(E66,'Lookup Tables'!$D$4:$F$19,3,FALSE)*$O$6,"")</f>
        <v/>
      </c>
      <c r="G66" s="349">
        <f t="shared" si="0"/>
        <v>100</v>
      </c>
      <c r="H66" s="350" t="str">
        <f t="shared" si="1"/>
        <v/>
      </c>
      <c r="I66" s="351" t="str">
        <f t="shared" si="4"/>
        <v/>
      </c>
      <c r="J66" s="352">
        <v>100</v>
      </c>
      <c r="K66" s="369" t="str">
        <f t="shared" si="3"/>
        <v/>
      </c>
      <c r="L66" s="353" t="str">
        <f t="shared" si="5"/>
        <v/>
      </c>
      <c r="M66" s="354" t="s">
        <v>68</v>
      </c>
      <c r="N66" s="366" t="str">
        <f t="shared" si="2"/>
        <v/>
      </c>
    </row>
    <row r="67" spans="1:14" ht="17.25" customHeight="1" x14ac:dyDescent="0.3">
      <c r="A67" s="24"/>
      <c r="B67" s="345">
        <v>55</v>
      </c>
      <c r="C67" s="346"/>
      <c r="D67" s="346"/>
      <c r="E67" s="347"/>
      <c r="F67" s="348" t="str">
        <f>IFERROR(VLOOKUP(E67,'Lookup Tables'!$D$4:$F$19,3,FALSE)*$O$6,"")</f>
        <v/>
      </c>
      <c r="G67" s="349">
        <f t="shared" si="0"/>
        <v>100</v>
      </c>
      <c r="H67" s="350" t="str">
        <f t="shared" si="1"/>
        <v/>
      </c>
      <c r="I67" s="351" t="str">
        <f t="shared" si="4"/>
        <v/>
      </c>
      <c r="J67" s="352">
        <v>100</v>
      </c>
      <c r="K67" s="369" t="str">
        <f t="shared" si="3"/>
        <v/>
      </c>
      <c r="L67" s="353" t="str">
        <f t="shared" si="5"/>
        <v/>
      </c>
      <c r="M67" s="354" t="s">
        <v>68</v>
      </c>
      <c r="N67" s="366" t="str">
        <f t="shared" si="2"/>
        <v/>
      </c>
    </row>
    <row r="68" spans="1:14" ht="17.25" customHeight="1" x14ac:dyDescent="0.3">
      <c r="A68" s="24"/>
      <c r="B68" s="345">
        <v>56</v>
      </c>
      <c r="C68" s="346"/>
      <c r="D68" s="346"/>
      <c r="E68" s="347"/>
      <c r="F68" s="348" t="str">
        <f>IFERROR(VLOOKUP(E68,'Lookup Tables'!$D$4:$F$19,3,FALSE)*$O$6,"")</f>
        <v/>
      </c>
      <c r="G68" s="349">
        <f t="shared" si="0"/>
        <v>100</v>
      </c>
      <c r="H68" s="350" t="str">
        <f t="shared" si="1"/>
        <v/>
      </c>
      <c r="I68" s="351" t="str">
        <f t="shared" si="4"/>
        <v/>
      </c>
      <c r="J68" s="352">
        <v>100</v>
      </c>
      <c r="K68" s="369" t="str">
        <f t="shared" si="3"/>
        <v/>
      </c>
      <c r="L68" s="353" t="str">
        <f t="shared" si="5"/>
        <v/>
      </c>
      <c r="M68" s="354" t="s">
        <v>68</v>
      </c>
      <c r="N68" s="366" t="str">
        <f t="shared" si="2"/>
        <v/>
      </c>
    </row>
    <row r="69" spans="1:14" ht="17.25" customHeight="1" x14ac:dyDescent="0.3">
      <c r="A69" s="24"/>
      <c r="B69" s="345">
        <v>57</v>
      </c>
      <c r="C69" s="346"/>
      <c r="D69" s="346"/>
      <c r="E69" s="347"/>
      <c r="F69" s="348" t="str">
        <f>IFERROR(VLOOKUP(E69,'Lookup Tables'!$D$4:$F$19,3,FALSE)*$O$6,"")</f>
        <v/>
      </c>
      <c r="G69" s="349">
        <f t="shared" si="0"/>
        <v>100</v>
      </c>
      <c r="H69" s="350" t="str">
        <f t="shared" si="1"/>
        <v/>
      </c>
      <c r="I69" s="351" t="str">
        <f t="shared" si="4"/>
        <v/>
      </c>
      <c r="J69" s="352">
        <v>100</v>
      </c>
      <c r="K69" s="369" t="str">
        <f t="shared" si="3"/>
        <v/>
      </c>
      <c r="L69" s="353" t="str">
        <f t="shared" si="5"/>
        <v/>
      </c>
      <c r="M69" s="354" t="s">
        <v>68</v>
      </c>
      <c r="N69" s="366" t="str">
        <f t="shared" si="2"/>
        <v/>
      </c>
    </row>
    <row r="70" spans="1:14" ht="17.25" customHeight="1" x14ac:dyDescent="0.3">
      <c r="A70" s="24"/>
      <c r="B70" s="345">
        <v>58</v>
      </c>
      <c r="C70" s="346"/>
      <c r="D70" s="346"/>
      <c r="E70" s="347"/>
      <c r="F70" s="348" t="str">
        <f>IFERROR(VLOOKUP(E70,'Lookup Tables'!$D$4:$F$19,3,FALSE)*$O$6,"")</f>
        <v/>
      </c>
      <c r="G70" s="349">
        <f t="shared" si="0"/>
        <v>100</v>
      </c>
      <c r="H70" s="350" t="str">
        <f t="shared" si="1"/>
        <v/>
      </c>
      <c r="I70" s="351" t="str">
        <f t="shared" si="4"/>
        <v/>
      </c>
      <c r="J70" s="352">
        <v>100</v>
      </c>
      <c r="K70" s="369" t="str">
        <f t="shared" si="3"/>
        <v/>
      </c>
      <c r="L70" s="353" t="str">
        <f t="shared" si="5"/>
        <v/>
      </c>
      <c r="M70" s="354" t="s">
        <v>68</v>
      </c>
      <c r="N70" s="366" t="str">
        <f t="shared" si="2"/>
        <v/>
      </c>
    </row>
    <row r="71" spans="1:14" ht="17.25" customHeight="1" x14ac:dyDescent="0.3">
      <c r="A71" s="24"/>
      <c r="B71" s="345">
        <v>59</v>
      </c>
      <c r="C71" s="346"/>
      <c r="D71" s="346"/>
      <c r="E71" s="347"/>
      <c r="F71" s="348" t="str">
        <f>IFERROR(VLOOKUP(E71,'Lookup Tables'!$D$4:$F$19,3,FALSE)*$O$6,"")</f>
        <v/>
      </c>
      <c r="G71" s="349">
        <f t="shared" si="0"/>
        <v>100</v>
      </c>
      <c r="H71" s="350" t="str">
        <f t="shared" si="1"/>
        <v/>
      </c>
      <c r="I71" s="351" t="str">
        <f t="shared" si="4"/>
        <v/>
      </c>
      <c r="J71" s="352">
        <v>100</v>
      </c>
      <c r="K71" s="369" t="str">
        <f t="shared" si="3"/>
        <v/>
      </c>
      <c r="L71" s="353" t="str">
        <f t="shared" si="5"/>
        <v/>
      </c>
      <c r="M71" s="354" t="s">
        <v>68</v>
      </c>
      <c r="N71" s="366" t="str">
        <f t="shared" si="2"/>
        <v/>
      </c>
    </row>
    <row r="72" spans="1:14" ht="17.25" customHeight="1" x14ac:dyDescent="0.3">
      <c r="A72" s="24"/>
      <c r="B72" s="345">
        <v>60</v>
      </c>
      <c r="C72" s="346"/>
      <c r="D72" s="346"/>
      <c r="E72" s="347"/>
      <c r="F72" s="348" t="str">
        <f>IFERROR(VLOOKUP(E72,'Lookup Tables'!$D$4:$F$19,3,FALSE)*$O$6,"")</f>
        <v/>
      </c>
      <c r="G72" s="349">
        <f t="shared" si="0"/>
        <v>100</v>
      </c>
      <c r="H72" s="350" t="str">
        <f t="shared" si="1"/>
        <v/>
      </c>
      <c r="I72" s="351" t="str">
        <f t="shared" si="4"/>
        <v/>
      </c>
      <c r="J72" s="352">
        <v>100</v>
      </c>
      <c r="K72" s="369" t="str">
        <f t="shared" si="3"/>
        <v/>
      </c>
      <c r="L72" s="353" t="str">
        <f t="shared" si="5"/>
        <v/>
      </c>
      <c r="M72" s="354" t="s">
        <v>68</v>
      </c>
      <c r="N72" s="366" t="str">
        <f t="shared" si="2"/>
        <v/>
      </c>
    </row>
    <row r="73" spans="1:14" ht="17.25" customHeight="1" x14ac:dyDescent="0.3">
      <c r="A73" s="24"/>
      <c r="B73" s="345">
        <v>61</v>
      </c>
      <c r="C73" s="346"/>
      <c r="D73" s="346"/>
      <c r="E73" s="347"/>
      <c r="F73" s="348" t="str">
        <f>IFERROR(VLOOKUP(E73,'Lookup Tables'!$D$4:$F$19,3,FALSE)*$O$6,"")</f>
        <v/>
      </c>
      <c r="G73" s="349">
        <f t="shared" si="0"/>
        <v>100</v>
      </c>
      <c r="H73" s="350" t="str">
        <f t="shared" si="1"/>
        <v/>
      </c>
      <c r="I73" s="351" t="str">
        <f t="shared" si="4"/>
        <v/>
      </c>
      <c r="J73" s="352">
        <v>100</v>
      </c>
      <c r="K73" s="369" t="str">
        <f t="shared" si="3"/>
        <v/>
      </c>
      <c r="L73" s="353" t="str">
        <f t="shared" si="5"/>
        <v/>
      </c>
      <c r="M73" s="354" t="s">
        <v>68</v>
      </c>
      <c r="N73" s="366" t="str">
        <f t="shared" si="2"/>
        <v/>
      </c>
    </row>
    <row r="74" spans="1:14" ht="17.25" customHeight="1" x14ac:dyDescent="0.3">
      <c r="A74" s="24"/>
      <c r="B74" s="345">
        <v>62</v>
      </c>
      <c r="C74" s="346"/>
      <c r="D74" s="346"/>
      <c r="E74" s="347"/>
      <c r="F74" s="348" t="str">
        <f>IFERROR(VLOOKUP(E74,'Lookup Tables'!$D$4:$F$19,3,FALSE)*$O$6,"")</f>
        <v/>
      </c>
      <c r="G74" s="349">
        <f t="shared" si="0"/>
        <v>100</v>
      </c>
      <c r="H74" s="350" t="str">
        <f t="shared" si="1"/>
        <v/>
      </c>
      <c r="I74" s="351" t="str">
        <f t="shared" si="4"/>
        <v/>
      </c>
      <c r="J74" s="352">
        <v>100</v>
      </c>
      <c r="K74" s="369" t="str">
        <f t="shared" si="3"/>
        <v/>
      </c>
      <c r="L74" s="353" t="str">
        <f t="shared" si="5"/>
        <v/>
      </c>
      <c r="M74" s="354" t="s">
        <v>68</v>
      </c>
      <c r="N74" s="366" t="str">
        <f t="shared" si="2"/>
        <v/>
      </c>
    </row>
    <row r="75" spans="1:14" ht="17.25" customHeight="1" x14ac:dyDescent="0.3">
      <c r="A75" s="24"/>
      <c r="B75" s="345">
        <v>63</v>
      </c>
      <c r="C75" s="346"/>
      <c r="D75" s="346"/>
      <c r="E75" s="347"/>
      <c r="F75" s="348" t="str">
        <f>IFERROR(VLOOKUP(E75,'Lookup Tables'!$D$4:$F$19,3,FALSE)*$O$6,"")</f>
        <v/>
      </c>
      <c r="G75" s="349">
        <f t="shared" si="0"/>
        <v>100</v>
      </c>
      <c r="H75" s="350" t="str">
        <f t="shared" si="1"/>
        <v/>
      </c>
      <c r="I75" s="351" t="str">
        <f t="shared" si="4"/>
        <v/>
      </c>
      <c r="J75" s="352">
        <v>100</v>
      </c>
      <c r="K75" s="369" t="str">
        <f t="shared" si="3"/>
        <v/>
      </c>
      <c r="L75" s="353" t="str">
        <f t="shared" si="5"/>
        <v/>
      </c>
      <c r="M75" s="354" t="s">
        <v>68</v>
      </c>
      <c r="N75" s="366" t="str">
        <f t="shared" si="2"/>
        <v/>
      </c>
    </row>
    <row r="76" spans="1:14" ht="17.25" customHeight="1" x14ac:dyDescent="0.3">
      <c r="A76" s="24"/>
      <c r="B76" s="345">
        <v>64</v>
      </c>
      <c r="C76" s="346"/>
      <c r="D76" s="346"/>
      <c r="E76" s="347"/>
      <c r="F76" s="348" t="str">
        <f>IFERROR(VLOOKUP(E76,'Lookup Tables'!$D$4:$F$19,3,FALSE)*$O$6,"")</f>
        <v/>
      </c>
      <c r="G76" s="349">
        <f t="shared" si="0"/>
        <v>100</v>
      </c>
      <c r="H76" s="350" t="str">
        <f t="shared" si="1"/>
        <v/>
      </c>
      <c r="I76" s="351" t="str">
        <f t="shared" si="4"/>
        <v/>
      </c>
      <c r="J76" s="352">
        <v>100</v>
      </c>
      <c r="K76" s="369" t="str">
        <f t="shared" si="3"/>
        <v/>
      </c>
      <c r="L76" s="353" t="str">
        <f t="shared" si="5"/>
        <v/>
      </c>
      <c r="M76" s="354" t="s">
        <v>68</v>
      </c>
      <c r="N76" s="366" t="str">
        <f t="shared" si="2"/>
        <v/>
      </c>
    </row>
    <row r="77" spans="1:14" ht="17.25" customHeight="1" x14ac:dyDescent="0.3">
      <c r="A77" s="24"/>
      <c r="B77" s="345">
        <v>65</v>
      </c>
      <c r="C77" s="346"/>
      <c r="D77" s="346"/>
      <c r="E77" s="347"/>
      <c r="F77" s="348" t="str">
        <f>IFERROR(VLOOKUP(E77,'Lookup Tables'!$D$4:$F$19,3,FALSE)*$O$6,"")</f>
        <v/>
      </c>
      <c r="G77" s="349">
        <f t="shared" ref="G77:G140" si="6">$O$4</f>
        <v>100</v>
      </c>
      <c r="H77" s="350" t="str">
        <f t="shared" ref="H77:H140" si="7">IF(ISBLANK($E77),"",$F77*($O$4/100))</f>
        <v/>
      </c>
      <c r="I77" s="351" t="str">
        <f t="shared" si="4"/>
        <v/>
      </c>
      <c r="J77" s="352">
        <v>100</v>
      </c>
      <c r="K77" s="369" t="str">
        <f t="shared" si="3"/>
        <v/>
      </c>
      <c r="L77" s="353" t="str">
        <f t="shared" si="5"/>
        <v/>
      </c>
      <c r="M77" s="354" t="s">
        <v>68</v>
      </c>
      <c r="N77" s="366" t="str">
        <f t="shared" ref="N77:N140" si="8">IF(ISBLANK($M77),"",IF(ISBLANK($E77),"",$L77*INDEX(Life_expectancy_factor,MATCH($M77,Life_expectancy_input,0))))</f>
        <v/>
      </c>
    </row>
    <row r="78" spans="1:14" ht="17.25" customHeight="1" x14ac:dyDescent="0.3">
      <c r="A78" s="24"/>
      <c r="B78" s="345">
        <v>66</v>
      </c>
      <c r="C78" s="346"/>
      <c r="D78" s="346"/>
      <c r="E78" s="347"/>
      <c r="F78" s="348" t="str">
        <f>IFERROR(VLOOKUP(E78,'Lookup Tables'!$D$4:$F$19,3,FALSE)*$O$6,"")</f>
        <v/>
      </c>
      <c r="G78" s="349">
        <f t="shared" si="6"/>
        <v>100</v>
      </c>
      <c r="H78" s="350" t="str">
        <f t="shared" si="7"/>
        <v/>
      </c>
      <c r="I78" s="351" t="str">
        <f t="shared" si="4"/>
        <v/>
      </c>
      <c r="J78" s="352">
        <v>100</v>
      </c>
      <c r="K78" s="369" t="str">
        <f t="shared" ref="K78:K141" si="9">IF(ISBLANK($E78),"",$I78*($J78/100))</f>
        <v/>
      </c>
      <c r="L78" s="353" t="str">
        <f t="shared" si="5"/>
        <v/>
      </c>
      <c r="M78" s="354" t="s">
        <v>68</v>
      </c>
      <c r="N78" s="366" t="str">
        <f t="shared" si="8"/>
        <v/>
      </c>
    </row>
    <row r="79" spans="1:14" ht="17.25" customHeight="1" x14ac:dyDescent="0.3">
      <c r="A79" s="24"/>
      <c r="B79" s="345">
        <v>67</v>
      </c>
      <c r="C79" s="346"/>
      <c r="D79" s="346"/>
      <c r="E79" s="347"/>
      <c r="F79" s="348" t="str">
        <f>IFERROR(VLOOKUP(E79,'Lookup Tables'!$D$4:$F$19,3,FALSE)*$O$6,"")</f>
        <v/>
      </c>
      <c r="G79" s="349">
        <f t="shared" si="6"/>
        <v>100</v>
      </c>
      <c r="H79" s="350" t="str">
        <f t="shared" si="7"/>
        <v/>
      </c>
      <c r="I79" s="351" t="str">
        <f t="shared" ref="I79:I142" si="10">H79</f>
        <v/>
      </c>
      <c r="J79" s="352">
        <v>100</v>
      </c>
      <c r="K79" s="369" t="str">
        <f t="shared" si="9"/>
        <v/>
      </c>
      <c r="L79" s="353" t="str">
        <f t="shared" ref="L79:L142" si="11">K79</f>
        <v/>
      </c>
      <c r="M79" s="354" t="s">
        <v>68</v>
      </c>
      <c r="N79" s="366" t="str">
        <f t="shared" si="8"/>
        <v/>
      </c>
    </row>
    <row r="80" spans="1:14" ht="17.25" customHeight="1" x14ac:dyDescent="0.3">
      <c r="A80" s="24"/>
      <c r="B80" s="345">
        <v>68</v>
      </c>
      <c r="C80" s="346"/>
      <c r="D80" s="346"/>
      <c r="E80" s="347"/>
      <c r="F80" s="348" t="str">
        <f>IFERROR(VLOOKUP(E80,'Lookup Tables'!$D$4:$F$19,3,FALSE)*$O$6,"")</f>
        <v/>
      </c>
      <c r="G80" s="349">
        <f t="shared" si="6"/>
        <v>100</v>
      </c>
      <c r="H80" s="350" t="str">
        <f t="shared" si="7"/>
        <v/>
      </c>
      <c r="I80" s="351" t="str">
        <f t="shared" si="10"/>
        <v/>
      </c>
      <c r="J80" s="352">
        <v>100</v>
      </c>
      <c r="K80" s="369" t="str">
        <f t="shared" si="9"/>
        <v/>
      </c>
      <c r="L80" s="353" t="str">
        <f t="shared" si="11"/>
        <v/>
      </c>
      <c r="M80" s="354" t="s">
        <v>68</v>
      </c>
      <c r="N80" s="366" t="str">
        <f t="shared" si="8"/>
        <v/>
      </c>
    </row>
    <row r="81" spans="1:14" ht="17.25" customHeight="1" x14ac:dyDescent="0.3">
      <c r="A81" s="24"/>
      <c r="B81" s="345">
        <v>69</v>
      </c>
      <c r="C81" s="346"/>
      <c r="D81" s="346"/>
      <c r="E81" s="347"/>
      <c r="F81" s="348" t="str">
        <f>IFERROR(VLOOKUP(E81,'Lookup Tables'!$D$4:$F$19,3,FALSE)*$O$6,"")</f>
        <v/>
      </c>
      <c r="G81" s="349">
        <f t="shared" si="6"/>
        <v>100</v>
      </c>
      <c r="H81" s="350" t="str">
        <f t="shared" si="7"/>
        <v/>
      </c>
      <c r="I81" s="351" t="str">
        <f t="shared" si="10"/>
        <v/>
      </c>
      <c r="J81" s="352">
        <v>100</v>
      </c>
      <c r="K81" s="369" t="str">
        <f t="shared" si="9"/>
        <v/>
      </c>
      <c r="L81" s="353" t="str">
        <f t="shared" si="11"/>
        <v/>
      </c>
      <c r="M81" s="354" t="s">
        <v>68</v>
      </c>
      <c r="N81" s="366" t="str">
        <f t="shared" si="8"/>
        <v/>
      </c>
    </row>
    <row r="82" spans="1:14" ht="17.25" customHeight="1" x14ac:dyDescent="0.3">
      <c r="A82" s="24"/>
      <c r="B82" s="345">
        <v>70</v>
      </c>
      <c r="C82" s="346"/>
      <c r="D82" s="346"/>
      <c r="E82" s="347"/>
      <c r="F82" s="348" t="str">
        <f>IFERROR(VLOOKUP(E82,'Lookup Tables'!$D$4:$F$19,3,FALSE)*$O$6,"")</f>
        <v/>
      </c>
      <c r="G82" s="349">
        <f t="shared" si="6"/>
        <v>100</v>
      </c>
      <c r="H82" s="350" t="str">
        <f t="shared" si="7"/>
        <v/>
      </c>
      <c r="I82" s="351" t="str">
        <f t="shared" si="10"/>
        <v/>
      </c>
      <c r="J82" s="352">
        <v>100</v>
      </c>
      <c r="K82" s="369" t="str">
        <f t="shared" si="9"/>
        <v/>
      </c>
      <c r="L82" s="353" t="str">
        <f t="shared" si="11"/>
        <v/>
      </c>
      <c r="M82" s="354" t="s">
        <v>68</v>
      </c>
      <c r="N82" s="366" t="str">
        <f t="shared" si="8"/>
        <v/>
      </c>
    </row>
    <row r="83" spans="1:14" ht="17.25" customHeight="1" x14ac:dyDescent="0.3">
      <c r="A83" s="24"/>
      <c r="B83" s="345">
        <v>71</v>
      </c>
      <c r="C83" s="346"/>
      <c r="D83" s="346"/>
      <c r="E83" s="347"/>
      <c r="F83" s="348" t="str">
        <f>IFERROR(VLOOKUP(E83,'Lookup Tables'!$D$4:$F$19,3,FALSE)*$O$6,"")</f>
        <v/>
      </c>
      <c r="G83" s="349">
        <f t="shared" si="6"/>
        <v>100</v>
      </c>
      <c r="H83" s="350" t="str">
        <f t="shared" si="7"/>
        <v/>
      </c>
      <c r="I83" s="351" t="str">
        <f t="shared" si="10"/>
        <v/>
      </c>
      <c r="J83" s="352">
        <v>100</v>
      </c>
      <c r="K83" s="369" t="str">
        <f t="shared" si="9"/>
        <v/>
      </c>
      <c r="L83" s="353" t="str">
        <f t="shared" si="11"/>
        <v/>
      </c>
      <c r="M83" s="354" t="s">
        <v>68</v>
      </c>
      <c r="N83" s="366" t="str">
        <f t="shared" si="8"/>
        <v/>
      </c>
    </row>
    <row r="84" spans="1:14" ht="17.25" customHeight="1" x14ac:dyDescent="0.3">
      <c r="A84" s="24"/>
      <c r="B84" s="345">
        <v>72</v>
      </c>
      <c r="C84" s="346"/>
      <c r="D84" s="346"/>
      <c r="E84" s="347"/>
      <c r="F84" s="348" t="str">
        <f>IFERROR(VLOOKUP(E84,'Lookup Tables'!$D$4:$F$19,3,FALSE)*$O$6,"")</f>
        <v/>
      </c>
      <c r="G84" s="349">
        <f t="shared" si="6"/>
        <v>100</v>
      </c>
      <c r="H84" s="350" t="str">
        <f t="shared" si="7"/>
        <v/>
      </c>
      <c r="I84" s="351" t="str">
        <f t="shared" si="10"/>
        <v/>
      </c>
      <c r="J84" s="352">
        <v>100</v>
      </c>
      <c r="K84" s="369" t="str">
        <f t="shared" si="9"/>
        <v/>
      </c>
      <c r="L84" s="353" t="str">
        <f t="shared" si="11"/>
        <v/>
      </c>
      <c r="M84" s="354" t="s">
        <v>68</v>
      </c>
      <c r="N84" s="366" t="str">
        <f t="shared" si="8"/>
        <v/>
      </c>
    </row>
    <row r="85" spans="1:14" ht="17.25" customHeight="1" x14ac:dyDescent="0.3">
      <c r="A85" s="24"/>
      <c r="B85" s="345">
        <v>73</v>
      </c>
      <c r="C85" s="346"/>
      <c r="D85" s="346"/>
      <c r="E85" s="347"/>
      <c r="F85" s="348" t="str">
        <f>IFERROR(VLOOKUP(E85,'Lookup Tables'!$D$4:$F$19,3,FALSE)*$O$6,"")</f>
        <v/>
      </c>
      <c r="G85" s="349">
        <f t="shared" si="6"/>
        <v>100</v>
      </c>
      <c r="H85" s="350" t="str">
        <f t="shared" si="7"/>
        <v/>
      </c>
      <c r="I85" s="351" t="str">
        <f t="shared" si="10"/>
        <v/>
      </c>
      <c r="J85" s="352">
        <v>100</v>
      </c>
      <c r="K85" s="369" t="str">
        <f t="shared" si="9"/>
        <v/>
      </c>
      <c r="L85" s="353" t="str">
        <f t="shared" si="11"/>
        <v/>
      </c>
      <c r="M85" s="354" t="s">
        <v>68</v>
      </c>
      <c r="N85" s="366" t="str">
        <f t="shared" si="8"/>
        <v/>
      </c>
    </row>
    <row r="86" spans="1:14" ht="17.25" customHeight="1" x14ac:dyDescent="0.3">
      <c r="A86" s="24"/>
      <c r="B86" s="345">
        <v>74</v>
      </c>
      <c r="C86" s="346"/>
      <c r="D86" s="346"/>
      <c r="E86" s="347"/>
      <c r="F86" s="348" t="str">
        <f>IFERROR(VLOOKUP(E86,'Lookup Tables'!$D$4:$F$19,3,FALSE)*$O$6,"")</f>
        <v/>
      </c>
      <c r="G86" s="349">
        <f t="shared" si="6"/>
        <v>100</v>
      </c>
      <c r="H86" s="350" t="str">
        <f t="shared" si="7"/>
        <v/>
      </c>
      <c r="I86" s="351" t="str">
        <f t="shared" si="10"/>
        <v/>
      </c>
      <c r="J86" s="352">
        <v>100</v>
      </c>
      <c r="K86" s="369" t="str">
        <f t="shared" si="9"/>
        <v/>
      </c>
      <c r="L86" s="353" t="str">
        <f t="shared" si="11"/>
        <v/>
      </c>
      <c r="M86" s="354" t="s">
        <v>68</v>
      </c>
      <c r="N86" s="366" t="str">
        <f t="shared" si="8"/>
        <v/>
      </c>
    </row>
    <row r="87" spans="1:14" ht="17.25" customHeight="1" x14ac:dyDescent="0.3">
      <c r="A87" s="24"/>
      <c r="B87" s="345">
        <v>75</v>
      </c>
      <c r="C87" s="346"/>
      <c r="D87" s="346"/>
      <c r="E87" s="347"/>
      <c r="F87" s="348" t="str">
        <f>IFERROR(VLOOKUP(E87,'Lookup Tables'!$D$4:$F$19,3,FALSE)*$O$6,"")</f>
        <v/>
      </c>
      <c r="G87" s="349">
        <f t="shared" si="6"/>
        <v>100</v>
      </c>
      <c r="H87" s="350" t="str">
        <f t="shared" si="7"/>
        <v/>
      </c>
      <c r="I87" s="351" t="str">
        <f t="shared" si="10"/>
        <v/>
      </c>
      <c r="J87" s="352">
        <v>100</v>
      </c>
      <c r="K87" s="369" t="str">
        <f t="shared" si="9"/>
        <v/>
      </c>
      <c r="L87" s="353" t="str">
        <f t="shared" si="11"/>
        <v/>
      </c>
      <c r="M87" s="354" t="s">
        <v>68</v>
      </c>
      <c r="N87" s="366" t="str">
        <f t="shared" si="8"/>
        <v/>
      </c>
    </row>
    <row r="88" spans="1:14" ht="17.25" customHeight="1" x14ac:dyDescent="0.3">
      <c r="A88" s="24"/>
      <c r="B88" s="345">
        <v>76</v>
      </c>
      <c r="C88" s="346"/>
      <c r="D88" s="346"/>
      <c r="E88" s="347"/>
      <c r="F88" s="348" t="str">
        <f>IFERROR(VLOOKUP(E88,'Lookup Tables'!$D$4:$F$19,3,FALSE)*$O$6,"")</f>
        <v/>
      </c>
      <c r="G88" s="349">
        <f t="shared" si="6"/>
        <v>100</v>
      </c>
      <c r="H88" s="350" t="str">
        <f t="shared" si="7"/>
        <v/>
      </c>
      <c r="I88" s="351" t="str">
        <f t="shared" si="10"/>
        <v/>
      </c>
      <c r="J88" s="352">
        <v>100</v>
      </c>
      <c r="K88" s="369" t="str">
        <f t="shared" si="9"/>
        <v/>
      </c>
      <c r="L88" s="353" t="str">
        <f t="shared" si="11"/>
        <v/>
      </c>
      <c r="M88" s="354" t="s">
        <v>68</v>
      </c>
      <c r="N88" s="366" t="str">
        <f t="shared" si="8"/>
        <v/>
      </c>
    </row>
    <row r="89" spans="1:14" ht="17.25" customHeight="1" x14ac:dyDescent="0.3">
      <c r="A89" s="24"/>
      <c r="B89" s="345">
        <v>77</v>
      </c>
      <c r="C89" s="346"/>
      <c r="D89" s="346"/>
      <c r="E89" s="347"/>
      <c r="F89" s="348" t="str">
        <f>IFERROR(VLOOKUP(E89,'Lookup Tables'!$D$4:$F$19,3,FALSE)*$O$6,"")</f>
        <v/>
      </c>
      <c r="G89" s="349">
        <f t="shared" si="6"/>
        <v>100</v>
      </c>
      <c r="H89" s="350" t="str">
        <f t="shared" si="7"/>
        <v/>
      </c>
      <c r="I89" s="351" t="str">
        <f t="shared" si="10"/>
        <v/>
      </c>
      <c r="J89" s="352">
        <v>100</v>
      </c>
      <c r="K89" s="369" t="str">
        <f t="shared" si="9"/>
        <v/>
      </c>
      <c r="L89" s="353" t="str">
        <f t="shared" si="11"/>
        <v/>
      </c>
      <c r="M89" s="354" t="s">
        <v>68</v>
      </c>
      <c r="N89" s="366" t="str">
        <f t="shared" si="8"/>
        <v/>
      </c>
    </row>
    <row r="90" spans="1:14" ht="17.25" customHeight="1" x14ac:dyDescent="0.3">
      <c r="A90" s="24"/>
      <c r="B90" s="345">
        <v>78</v>
      </c>
      <c r="C90" s="346"/>
      <c r="D90" s="346"/>
      <c r="E90" s="347"/>
      <c r="F90" s="348" t="str">
        <f>IFERROR(VLOOKUP(E90,'Lookup Tables'!$D$4:$F$19,3,FALSE)*$O$6,"")</f>
        <v/>
      </c>
      <c r="G90" s="349">
        <f t="shared" si="6"/>
        <v>100</v>
      </c>
      <c r="H90" s="350" t="str">
        <f t="shared" si="7"/>
        <v/>
      </c>
      <c r="I90" s="351" t="str">
        <f t="shared" si="10"/>
        <v/>
      </c>
      <c r="J90" s="352">
        <v>100</v>
      </c>
      <c r="K90" s="369" t="str">
        <f t="shared" si="9"/>
        <v/>
      </c>
      <c r="L90" s="353" t="str">
        <f t="shared" si="11"/>
        <v/>
      </c>
      <c r="M90" s="354" t="s">
        <v>68</v>
      </c>
      <c r="N90" s="366" t="str">
        <f t="shared" si="8"/>
        <v/>
      </c>
    </row>
    <row r="91" spans="1:14" ht="17.25" customHeight="1" x14ac:dyDescent="0.3">
      <c r="A91" s="24"/>
      <c r="B91" s="345">
        <v>79</v>
      </c>
      <c r="C91" s="346"/>
      <c r="D91" s="346"/>
      <c r="E91" s="347"/>
      <c r="F91" s="348" t="str">
        <f>IFERROR(VLOOKUP(E91,'Lookup Tables'!$D$4:$F$19,3,FALSE)*$O$6,"")</f>
        <v/>
      </c>
      <c r="G91" s="349">
        <f t="shared" si="6"/>
        <v>100</v>
      </c>
      <c r="H91" s="350" t="str">
        <f t="shared" si="7"/>
        <v/>
      </c>
      <c r="I91" s="351" t="str">
        <f t="shared" si="10"/>
        <v/>
      </c>
      <c r="J91" s="352">
        <v>100</v>
      </c>
      <c r="K91" s="369" t="str">
        <f t="shared" si="9"/>
        <v/>
      </c>
      <c r="L91" s="353" t="str">
        <f t="shared" si="11"/>
        <v/>
      </c>
      <c r="M91" s="354" t="s">
        <v>68</v>
      </c>
      <c r="N91" s="366" t="str">
        <f t="shared" si="8"/>
        <v/>
      </c>
    </row>
    <row r="92" spans="1:14" ht="17.25" customHeight="1" x14ac:dyDescent="0.3">
      <c r="A92" s="24"/>
      <c r="B92" s="345">
        <v>80</v>
      </c>
      <c r="C92" s="346"/>
      <c r="D92" s="346"/>
      <c r="E92" s="347"/>
      <c r="F92" s="348" t="str">
        <f>IFERROR(VLOOKUP(E92,'Lookup Tables'!$D$4:$F$19,3,FALSE)*$O$6,"")</f>
        <v/>
      </c>
      <c r="G92" s="349">
        <f t="shared" si="6"/>
        <v>100</v>
      </c>
      <c r="H92" s="350" t="str">
        <f t="shared" si="7"/>
        <v/>
      </c>
      <c r="I92" s="351" t="str">
        <f t="shared" si="10"/>
        <v/>
      </c>
      <c r="J92" s="352">
        <v>100</v>
      </c>
      <c r="K92" s="369" t="str">
        <f t="shared" si="9"/>
        <v/>
      </c>
      <c r="L92" s="353" t="str">
        <f t="shared" si="11"/>
        <v/>
      </c>
      <c r="M92" s="354" t="s">
        <v>68</v>
      </c>
      <c r="N92" s="366" t="str">
        <f t="shared" si="8"/>
        <v/>
      </c>
    </row>
    <row r="93" spans="1:14" ht="17.25" customHeight="1" x14ac:dyDescent="0.3">
      <c r="A93" s="24"/>
      <c r="B93" s="345">
        <v>81</v>
      </c>
      <c r="C93" s="346"/>
      <c r="D93" s="346"/>
      <c r="E93" s="347"/>
      <c r="F93" s="348" t="str">
        <f>IFERROR(VLOOKUP(E93,'Lookup Tables'!$D$4:$F$19,3,FALSE)*$O$6,"")</f>
        <v/>
      </c>
      <c r="G93" s="349">
        <f t="shared" si="6"/>
        <v>100</v>
      </c>
      <c r="H93" s="350" t="str">
        <f t="shared" si="7"/>
        <v/>
      </c>
      <c r="I93" s="351" t="str">
        <f t="shared" si="10"/>
        <v/>
      </c>
      <c r="J93" s="352">
        <v>100</v>
      </c>
      <c r="K93" s="369" t="str">
        <f t="shared" si="9"/>
        <v/>
      </c>
      <c r="L93" s="353" t="str">
        <f t="shared" si="11"/>
        <v/>
      </c>
      <c r="M93" s="354" t="s">
        <v>68</v>
      </c>
      <c r="N93" s="366" t="str">
        <f t="shared" si="8"/>
        <v/>
      </c>
    </row>
    <row r="94" spans="1:14" ht="17.25" customHeight="1" x14ac:dyDescent="0.3">
      <c r="A94" s="24"/>
      <c r="B94" s="345">
        <v>82</v>
      </c>
      <c r="C94" s="346"/>
      <c r="D94" s="346"/>
      <c r="E94" s="347"/>
      <c r="F94" s="348" t="str">
        <f>IFERROR(VLOOKUP(E94,'Lookup Tables'!$D$4:$F$19,3,FALSE)*$O$6,"")</f>
        <v/>
      </c>
      <c r="G94" s="349">
        <f t="shared" si="6"/>
        <v>100</v>
      </c>
      <c r="H94" s="350" t="str">
        <f t="shared" si="7"/>
        <v/>
      </c>
      <c r="I94" s="351" t="str">
        <f t="shared" si="10"/>
        <v/>
      </c>
      <c r="J94" s="352">
        <v>100</v>
      </c>
      <c r="K94" s="369" t="str">
        <f t="shared" si="9"/>
        <v/>
      </c>
      <c r="L94" s="353" t="str">
        <f t="shared" si="11"/>
        <v/>
      </c>
      <c r="M94" s="354" t="s">
        <v>68</v>
      </c>
      <c r="N94" s="366" t="str">
        <f t="shared" si="8"/>
        <v/>
      </c>
    </row>
    <row r="95" spans="1:14" ht="17.25" customHeight="1" x14ac:dyDescent="0.3">
      <c r="A95" s="24"/>
      <c r="B95" s="345">
        <v>83</v>
      </c>
      <c r="C95" s="346"/>
      <c r="D95" s="346"/>
      <c r="E95" s="347"/>
      <c r="F95" s="348" t="str">
        <f>IFERROR(VLOOKUP(E95,'Lookup Tables'!$D$4:$F$19,3,FALSE)*$O$6,"")</f>
        <v/>
      </c>
      <c r="G95" s="349">
        <f t="shared" si="6"/>
        <v>100</v>
      </c>
      <c r="H95" s="350" t="str">
        <f t="shared" si="7"/>
        <v/>
      </c>
      <c r="I95" s="351" t="str">
        <f t="shared" si="10"/>
        <v/>
      </c>
      <c r="J95" s="352">
        <v>100</v>
      </c>
      <c r="K95" s="369" t="str">
        <f t="shared" si="9"/>
        <v/>
      </c>
      <c r="L95" s="353" t="str">
        <f t="shared" si="11"/>
        <v/>
      </c>
      <c r="M95" s="354" t="s">
        <v>68</v>
      </c>
      <c r="N95" s="366" t="str">
        <f t="shared" si="8"/>
        <v/>
      </c>
    </row>
    <row r="96" spans="1:14" ht="17.25" customHeight="1" x14ac:dyDescent="0.3">
      <c r="A96" s="24"/>
      <c r="B96" s="345">
        <v>84</v>
      </c>
      <c r="C96" s="346"/>
      <c r="D96" s="346"/>
      <c r="E96" s="347"/>
      <c r="F96" s="348" t="str">
        <f>IFERROR(VLOOKUP(E96,'Lookup Tables'!$D$4:$F$19,3,FALSE)*$O$6,"")</f>
        <v/>
      </c>
      <c r="G96" s="349">
        <f t="shared" si="6"/>
        <v>100</v>
      </c>
      <c r="H96" s="350" t="str">
        <f t="shared" si="7"/>
        <v/>
      </c>
      <c r="I96" s="351" t="str">
        <f t="shared" si="10"/>
        <v/>
      </c>
      <c r="J96" s="352">
        <v>100</v>
      </c>
      <c r="K96" s="369" t="str">
        <f t="shared" si="9"/>
        <v/>
      </c>
      <c r="L96" s="353" t="str">
        <f t="shared" si="11"/>
        <v/>
      </c>
      <c r="M96" s="354" t="s">
        <v>68</v>
      </c>
      <c r="N96" s="366" t="str">
        <f t="shared" si="8"/>
        <v/>
      </c>
    </row>
    <row r="97" spans="1:14" ht="17.25" customHeight="1" x14ac:dyDescent="0.3">
      <c r="A97" s="24"/>
      <c r="B97" s="345">
        <v>85</v>
      </c>
      <c r="C97" s="346"/>
      <c r="D97" s="346"/>
      <c r="E97" s="347"/>
      <c r="F97" s="348" t="str">
        <f>IFERROR(VLOOKUP(E97,'Lookup Tables'!$D$4:$F$19,3,FALSE)*$O$6,"")</f>
        <v/>
      </c>
      <c r="G97" s="349">
        <f t="shared" si="6"/>
        <v>100</v>
      </c>
      <c r="H97" s="350" t="str">
        <f t="shared" si="7"/>
        <v/>
      </c>
      <c r="I97" s="351" t="str">
        <f t="shared" si="10"/>
        <v/>
      </c>
      <c r="J97" s="352">
        <v>100</v>
      </c>
      <c r="K97" s="369" t="str">
        <f t="shared" si="9"/>
        <v/>
      </c>
      <c r="L97" s="353" t="str">
        <f t="shared" si="11"/>
        <v/>
      </c>
      <c r="M97" s="354" t="s">
        <v>68</v>
      </c>
      <c r="N97" s="366" t="str">
        <f t="shared" si="8"/>
        <v/>
      </c>
    </row>
    <row r="98" spans="1:14" ht="17.25" customHeight="1" x14ac:dyDescent="0.3">
      <c r="A98" s="24"/>
      <c r="B98" s="345">
        <v>86</v>
      </c>
      <c r="C98" s="346"/>
      <c r="D98" s="346"/>
      <c r="E98" s="347"/>
      <c r="F98" s="348" t="str">
        <f>IFERROR(VLOOKUP(E98,'Lookup Tables'!$D$4:$F$19,3,FALSE)*$O$6,"")</f>
        <v/>
      </c>
      <c r="G98" s="349">
        <f t="shared" si="6"/>
        <v>100</v>
      </c>
      <c r="H98" s="350" t="str">
        <f t="shared" si="7"/>
        <v/>
      </c>
      <c r="I98" s="351" t="str">
        <f t="shared" si="10"/>
        <v/>
      </c>
      <c r="J98" s="352">
        <v>100</v>
      </c>
      <c r="K98" s="369" t="str">
        <f t="shared" si="9"/>
        <v/>
      </c>
      <c r="L98" s="353" t="str">
        <f t="shared" si="11"/>
        <v/>
      </c>
      <c r="M98" s="354" t="s">
        <v>68</v>
      </c>
      <c r="N98" s="366" t="str">
        <f t="shared" si="8"/>
        <v/>
      </c>
    </row>
    <row r="99" spans="1:14" ht="17.25" customHeight="1" x14ac:dyDescent="0.3">
      <c r="A99" s="24"/>
      <c r="B99" s="345">
        <v>87</v>
      </c>
      <c r="C99" s="346"/>
      <c r="D99" s="346"/>
      <c r="E99" s="347"/>
      <c r="F99" s="348" t="str">
        <f>IFERROR(VLOOKUP(E99,'Lookup Tables'!$D$4:$F$19,3,FALSE)*$O$6,"")</f>
        <v/>
      </c>
      <c r="G99" s="349">
        <f t="shared" si="6"/>
        <v>100</v>
      </c>
      <c r="H99" s="350" t="str">
        <f t="shared" si="7"/>
        <v/>
      </c>
      <c r="I99" s="351" t="str">
        <f t="shared" si="10"/>
        <v/>
      </c>
      <c r="J99" s="352">
        <v>100</v>
      </c>
      <c r="K99" s="369" t="str">
        <f t="shared" si="9"/>
        <v/>
      </c>
      <c r="L99" s="353" t="str">
        <f t="shared" si="11"/>
        <v/>
      </c>
      <c r="M99" s="354" t="s">
        <v>68</v>
      </c>
      <c r="N99" s="366" t="str">
        <f t="shared" si="8"/>
        <v/>
      </c>
    </row>
    <row r="100" spans="1:14" ht="17.25" customHeight="1" x14ac:dyDescent="0.3">
      <c r="A100" s="24"/>
      <c r="B100" s="345">
        <v>88</v>
      </c>
      <c r="C100" s="346"/>
      <c r="D100" s="346"/>
      <c r="E100" s="347"/>
      <c r="F100" s="348" t="str">
        <f>IFERROR(VLOOKUP(E100,'Lookup Tables'!$D$4:$F$19,3,FALSE)*$O$6,"")</f>
        <v/>
      </c>
      <c r="G100" s="349">
        <f t="shared" si="6"/>
        <v>100</v>
      </c>
      <c r="H100" s="350" t="str">
        <f t="shared" si="7"/>
        <v/>
      </c>
      <c r="I100" s="351" t="str">
        <f t="shared" si="10"/>
        <v/>
      </c>
      <c r="J100" s="352">
        <v>100</v>
      </c>
      <c r="K100" s="369" t="str">
        <f t="shared" si="9"/>
        <v/>
      </c>
      <c r="L100" s="353" t="str">
        <f t="shared" si="11"/>
        <v/>
      </c>
      <c r="M100" s="354" t="s">
        <v>68</v>
      </c>
      <c r="N100" s="366" t="str">
        <f t="shared" si="8"/>
        <v/>
      </c>
    </row>
    <row r="101" spans="1:14" ht="17.25" customHeight="1" x14ac:dyDescent="0.3">
      <c r="A101" s="24"/>
      <c r="B101" s="345">
        <v>89</v>
      </c>
      <c r="C101" s="346"/>
      <c r="D101" s="346"/>
      <c r="E101" s="347"/>
      <c r="F101" s="348" t="str">
        <f>IFERROR(VLOOKUP(E101,'Lookup Tables'!$D$4:$F$19,3,FALSE)*$O$6,"")</f>
        <v/>
      </c>
      <c r="G101" s="349">
        <f t="shared" si="6"/>
        <v>100</v>
      </c>
      <c r="H101" s="350" t="str">
        <f t="shared" si="7"/>
        <v/>
      </c>
      <c r="I101" s="351" t="str">
        <f t="shared" si="10"/>
        <v/>
      </c>
      <c r="J101" s="352">
        <v>100</v>
      </c>
      <c r="K101" s="369" t="str">
        <f t="shared" si="9"/>
        <v/>
      </c>
      <c r="L101" s="353" t="str">
        <f t="shared" si="11"/>
        <v/>
      </c>
      <c r="M101" s="354" t="s">
        <v>68</v>
      </c>
      <c r="N101" s="366" t="str">
        <f t="shared" si="8"/>
        <v/>
      </c>
    </row>
    <row r="102" spans="1:14" ht="17.25" customHeight="1" x14ac:dyDescent="0.3">
      <c r="A102" s="24"/>
      <c r="B102" s="345">
        <v>90</v>
      </c>
      <c r="C102" s="346"/>
      <c r="D102" s="346"/>
      <c r="E102" s="347"/>
      <c r="F102" s="348" t="str">
        <f>IFERROR(VLOOKUP(E102,'Lookup Tables'!$D$4:$F$19,3,FALSE)*$O$6,"")</f>
        <v/>
      </c>
      <c r="G102" s="349">
        <f t="shared" si="6"/>
        <v>100</v>
      </c>
      <c r="H102" s="350" t="str">
        <f t="shared" si="7"/>
        <v/>
      </c>
      <c r="I102" s="351" t="str">
        <f t="shared" si="10"/>
        <v/>
      </c>
      <c r="J102" s="352">
        <v>100</v>
      </c>
      <c r="K102" s="369" t="str">
        <f t="shared" si="9"/>
        <v/>
      </c>
      <c r="L102" s="353" t="str">
        <f t="shared" si="11"/>
        <v/>
      </c>
      <c r="M102" s="354" t="s">
        <v>68</v>
      </c>
      <c r="N102" s="366" t="str">
        <f t="shared" si="8"/>
        <v/>
      </c>
    </row>
    <row r="103" spans="1:14" ht="17.25" customHeight="1" x14ac:dyDescent="0.3">
      <c r="A103" s="24"/>
      <c r="B103" s="345">
        <v>91</v>
      </c>
      <c r="C103" s="346"/>
      <c r="D103" s="346"/>
      <c r="E103" s="347"/>
      <c r="F103" s="348" t="str">
        <f>IFERROR(VLOOKUP(E103,'Lookup Tables'!$D$4:$F$19,3,FALSE)*$O$6,"")</f>
        <v/>
      </c>
      <c r="G103" s="349">
        <f t="shared" si="6"/>
        <v>100</v>
      </c>
      <c r="H103" s="350" t="str">
        <f t="shared" si="7"/>
        <v/>
      </c>
      <c r="I103" s="351" t="str">
        <f t="shared" si="10"/>
        <v/>
      </c>
      <c r="J103" s="352">
        <v>100</v>
      </c>
      <c r="K103" s="369" t="str">
        <f t="shared" si="9"/>
        <v/>
      </c>
      <c r="L103" s="353" t="str">
        <f t="shared" si="11"/>
        <v/>
      </c>
      <c r="M103" s="354" t="s">
        <v>68</v>
      </c>
      <c r="N103" s="366" t="str">
        <f t="shared" si="8"/>
        <v/>
      </c>
    </row>
    <row r="104" spans="1:14" ht="17.25" customHeight="1" x14ac:dyDescent="0.3">
      <c r="A104" s="24"/>
      <c r="B104" s="345">
        <v>92</v>
      </c>
      <c r="C104" s="346"/>
      <c r="D104" s="346"/>
      <c r="E104" s="347"/>
      <c r="F104" s="348" t="str">
        <f>IFERROR(VLOOKUP(E104,'Lookup Tables'!$D$4:$F$19,3,FALSE)*$O$6,"")</f>
        <v/>
      </c>
      <c r="G104" s="349">
        <f t="shared" si="6"/>
        <v>100</v>
      </c>
      <c r="H104" s="350" t="str">
        <f t="shared" si="7"/>
        <v/>
      </c>
      <c r="I104" s="351" t="str">
        <f t="shared" si="10"/>
        <v/>
      </c>
      <c r="J104" s="352">
        <v>100</v>
      </c>
      <c r="K104" s="369" t="str">
        <f t="shared" si="9"/>
        <v/>
      </c>
      <c r="L104" s="353" t="str">
        <f t="shared" si="11"/>
        <v/>
      </c>
      <c r="M104" s="354" t="s">
        <v>68</v>
      </c>
      <c r="N104" s="366" t="str">
        <f t="shared" si="8"/>
        <v/>
      </c>
    </row>
    <row r="105" spans="1:14" ht="17.25" customHeight="1" x14ac:dyDescent="0.3">
      <c r="A105" s="24"/>
      <c r="B105" s="345">
        <v>93</v>
      </c>
      <c r="C105" s="346"/>
      <c r="D105" s="346"/>
      <c r="E105" s="347"/>
      <c r="F105" s="348" t="str">
        <f>IFERROR(VLOOKUP(E105,'Lookup Tables'!$D$4:$F$19,3,FALSE)*$O$6,"")</f>
        <v/>
      </c>
      <c r="G105" s="349">
        <f t="shared" si="6"/>
        <v>100</v>
      </c>
      <c r="H105" s="350" t="str">
        <f t="shared" si="7"/>
        <v/>
      </c>
      <c r="I105" s="351" t="str">
        <f t="shared" si="10"/>
        <v/>
      </c>
      <c r="J105" s="352">
        <v>100</v>
      </c>
      <c r="K105" s="369" t="str">
        <f t="shared" si="9"/>
        <v/>
      </c>
      <c r="L105" s="353" t="str">
        <f t="shared" si="11"/>
        <v/>
      </c>
      <c r="M105" s="354" t="s">
        <v>68</v>
      </c>
      <c r="N105" s="366" t="str">
        <f t="shared" si="8"/>
        <v/>
      </c>
    </row>
    <row r="106" spans="1:14" ht="17.25" customHeight="1" x14ac:dyDescent="0.3">
      <c r="A106" s="24"/>
      <c r="B106" s="345">
        <v>94</v>
      </c>
      <c r="C106" s="346"/>
      <c r="D106" s="346"/>
      <c r="E106" s="347"/>
      <c r="F106" s="348" t="str">
        <f>IFERROR(VLOOKUP(E106,'Lookup Tables'!$D$4:$F$19,3,FALSE)*$O$6,"")</f>
        <v/>
      </c>
      <c r="G106" s="349">
        <f t="shared" si="6"/>
        <v>100</v>
      </c>
      <c r="H106" s="350" t="str">
        <f t="shared" si="7"/>
        <v/>
      </c>
      <c r="I106" s="351" t="str">
        <f t="shared" si="10"/>
        <v/>
      </c>
      <c r="J106" s="352">
        <v>100</v>
      </c>
      <c r="K106" s="369" t="str">
        <f t="shared" si="9"/>
        <v/>
      </c>
      <c r="L106" s="353" t="str">
        <f t="shared" si="11"/>
        <v/>
      </c>
      <c r="M106" s="354" t="s">
        <v>68</v>
      </c>
      <c r="N106" s="366" t="str">
        <f t="shared" si="8"/>
        <v/>
      </c>
    </row>
    <row r="107" spans="1:14" ht="17.25" customHeight="1" x14ac:dyDescent="0.3">
      <c r="A107" s="24"/>
      <c r="B107" s="345">
        <v>95</v>
      </c>
      <c r="C107" s="346"/>
      <c r="D107" s="346"/>
      <c r="E107" s="347"/>
      <c r="F107" s="348" t="str">
        <f>IFERROR(VLOOKUP(E107,'Lookup Tables'!$D$4:$F$19,3,FALSE)*$O$6,"")</f>
        <v/>
      </c>
      <c r="G107" s="349">
        <f t="shared" si="6"/>
        <v>100</v>
      </c>
      <c r="H107" s="350" t="str">
        <f t="shared" si="7"/>
        <v/>
      </c>
      <c r="I107" s="351" t="str">
        <f t="shared" si="10"/>
        <v/>
      </c>
      <c r="J107" s="352">
        <v>100</v>
      </c>
      <c r="K107" s="369" t="str">
        <f t="shared" si="9"/>
        <v/>
      </c>
      <c r="L107" s="353" t="str">
        <f t="shared" si="11"/>
        <v/>
      </c>
      <c r="M107" s="354" t="s">
        <v>68</v>
      </c>
      <c r="N107" s="366" t="str">
        <f t="shared" si="8"/>
        <v/>
      </c>
    </row>
    <row r="108" spans="1:14" ht="17.25" customHeight="1" x14ac:dyDescent="0.3">
      <c r="A108" s="24"/>
      <c r="B108" s="345">
        <v>96</v>
      </c>
      <c r="C108" s="346"/>
      <c r="D108" s="346"/>
      <c r="E108" s="347"/>
      <c r="F108" s="348" t="str">
        <f>IFERROR(VLOOKUP(E108,'Lookup Tables'!$D$4:$F$19,3,FALSE)*$O$6,"")</f>
        <v/>
      </c>
      <c r="G108" s="349">
        <f t="shared" si="6"/>
        <v>100</v>
      </c>
      <c r="H108" s="350" t="str">
        <f t="shared" si="7"/>
        <v/>
      </c>
      <c r="I108" s="351" t="str">
        <f t="shared" si="10"/>
        <v/>
      </c>
      <c r="J108" s="352">
        <v>100</v>
      </c>
      <c r="K108" s="369" t="str">
        <f t="shared" si="9"/>
        <v/>
      </c>
      <c r="L108" s="353" t="str">
        <f t="shared" si="11"/>
        <v/>
      </c>
      <c r="M108" s="354" t="s">
        <v>68</v>
      </c>
      <c r="N108" s="366" t="str">
        <f t="shared" si="8"/>
        <v/>
      </c>
    </row>
    <row r="109" spans="1:14" ht="17.25" customHeight="1" x14ac:dyDescent="0.3">
      <c r="A109" s="24"/>
      <c r="B109" s="345">
        <v>97</v>
      </c>
      <c r="C109" s="346"/>
      <c r="D109" s="346"/>
      <c r="E109" s="347"/>
      <c r="F109" s="348" t="str">
        <f>IFERROR(VLOOKUP(E109,'Lookup Tables'!$D$4:$F$19,3,FALSE)*$O$6,"")</f>
        <v/>
      </c>
      <c r="G109" s="349">
        <f t="shared" si="6"/>
        <v>100</v>
      </c>
      <c r="H109" s="350" t="str">
        <f t="shared" si="7"/>
        <v/>
      </c>
      <c r="I109" s="351" t="str">
        <f t="shared" si="10"/>
        <v/>
      </c>
      <c r="J109" s="352">
        <v>100</v>
      </c>
      <c r="K109" s="369" t="str">
        <f t="shared" si="9"/>
        <v/>
      </c>
      <c r="L109" s="353" t="str">
        <f t="shared" si="11"/>
        <v/>
      </c>
      <c r="M109" s="354" t="s">
        <v>68</v>
      </c>
      <c r="N109" s="366" t="str">
        <f t="shared" si="8"/>
        <v/>
      </c>
    </row>
    <row r="110" spans="1:14" ht="17.25" customHeight="1" x14ac:dyDescent="0.3">
      <c r="A110" s="24"/>
      <c r="B110" s="345">
        <v>98</v>
      </c>
      <c r="C110" s="346"/>
      <c r="D110" s="346"/>
      <c r="E110" s="347"/>
      <c r="F110" s="348" t="str">
        <f>IFERROR(VLOOKUP(E110,'Lookup Tables'!$D$4:$F$19,3,FALSE)*$O$6,"")</f>
        <v/>
      </c>
      <c r="G110" s="349">
        <f t="shared" si="6"/>
        <v>100</v>
      </c>
      <c r="H110" s="350" t="str">
        <f t="shared" si="7"/>
        <v/>
      </c>
      <c r="I110" s="351" t="str">
        <f t="shared" si="10"/>
        <v/>
      </c>
      <c r="J110" s="352">
        <v>100</v>
      </c>
      <c r="K110" s="369" t="str">
        <f t="shared" si="9"/>
        <v/>
      </c>
      <c r="L110" s="353" t="str">
        <f t="shared" si="11"/>
        <v/>
      </c>
      <c r="M110" s="354" t="s">
        <v>68</v>
      </c>
      <c r="N110" s="366" t="str">
        <f t="shared" si="8"/>
        <v/>
      </c>
    </row>
    <row r="111" spans="1:14" ht="17.25" customHeight="1" x14ac:dyDescent="0.3">
      <c r="A111" s="24"/>
      <c r="B111" s="345">
        <v>99</v>
      </c>
      <c r="C111" s="346"/>
      <c r="D111" s="346"/>
      <c r="E111" s="347"/>
      <c r="F111" s="348" t="str">
        <f>IFERROR(VLOOKUP(E111,'Lookup Tables'!$D$4:$F$19,3,FALSE)*$O$6,"")</f>
        <v/>
      </c>
      <c r="G111" s="349">
        <f t="shared" si="6"/>
        <v>100</v>
      </c>
      <c r="H111" s="350" t="str">
        <f t="shared" si="7"/>
        <v/>
      </c>
      <c r="I111" s="351" t="str">
        <f t="shared" si="10"/>
        <v/>
      </c>
      <c r="J111" s="352">
        <v>100</v>
      </c>
      <c r="K111" s="369" t="str">
        <f t="shared" si="9"/>
        <v/>
      </c>
      <c r="L111" s="353" t="str">
        <f t="shared" si="11"/>
        <v/>
      </c>
      <c r="M111" s="354" t="s">
        <v>68</v>
      </c>
      <c r="N111" s="366" t="str">
        <f t="shared" si="8"/>
        <v/>
      </c>
    </row>
    <row r="112" spans="1:14" ht="17.25" customHeight="1" x14ac:dyDescent="0.3">
      <c r="A112" s="24"/>
      <c r="B112" s="345">
        <v>100</v>
      </c>
      <c r="C112" s="346"/>
      <c r="D112" s="346"/>
      <c r="E112" s="347"/>
      <c r="F112" s="348" t="str">
        <f>IFERROR(VLOOKUP(E112,'Lookup Tables'!$D$4:$F$19,3,FALSE)*$O$6,"")</f>
        <v/>
      </c>
      <c r="G112" s="349">
        <f t="shared" si="6"/>
        <v>100</v>
      </c>
      <c r="H112" s="350" t="str">
        <f t="shared" si="7"/>
        <v/>
      </c>
      <c r="I112" s="351" t="str">
        <f t="shared" si="10"/>
        <v/>
      </c>
      <c r="J112" s="352">
        <v>100</v>
      </c>
      <c r="K112" s="369" t="str">
        <f t="shared" si="9"/>
        <v/>
      </c>
      <c r="L112" s="353" t="str">
        <f t="shared" si="11"/>
        <v/>
      </c>
      <c r="M112" s="354" t="s">
        <v>68</v>
      </c>
      <c r="N112" s="366" t="str">
        <f t="shared" si="8"/>
        <v/>
      </c>
    </row>
    <row r="113" spans="1:14" ht="17.25" customHeight="1" x14ac:dyDescent="0.3">
      <c r="A113" s="24"/>
      <c r="B113" s="345">
        <v>101</v>
      </c>
      <c r="C113" s="346"/>
      <c r="D113" s="346"/>
      <c r="E113" s="347"/>
      <c r="F113" s="348" t="str">
        <f>IFERROR(VLOOKUP(E113,'Lookup Tables'!$D$4:$F$19,3,FALSE)*$O$6,"")</f>
        <v/>
      </c>
      <c r="G113" s="349">
        <f t="shared" si="6"/>
        <v>100</v>
      </c>
      <c r="H113" s="350" t="str">
        <f t="shared" si="7"/>
        <v/>
      </c>
      <c r="I113" s="351" t="str">
        <f t="shared" si="10"/>
        <v/>
      </c>
      <c r="J113" s="352">
        <v>100</v>
      </c>
      <c r="K113" s="369" t="str">
        <f t="shared" si="9"/>
        <v/>
      </c>
      <c r="L113" s="353" t="str">
        <f t="shared" si="11"/>
        <v/>
      </c>
      <c r="M113" s="354" t="s">
        <v>68</v>
      </c>
      <c r="N113" s="366" t="str">
        <f t="shared" si="8"/>
        <v/>
      </c>
    </row>
    <row r="114" spans="1:14" ht="17.25" customHeight="1" x14ac:dyDescent="0.3">
      <c r="A114" s="24"/>
      <c r="B114" s="345">
        <v>102</v>
      </c>
      <c r="C114" s="346"/>
      <c r="D114" s="346"/>
      <c r="E114" s="347"/>
      <c r="F114" s="348" t="str">
        <f>IFERROR(VLOOKUP(E114,'Lookup Tables'!$D$4:$F$19,3,FALSE)*$O$6,"")</f>
        <v/>
      </c>
      <c r="G114" s="349">
        <f t="shared" si="6"/>
        <v>100</v>
      </c>
      <c r="H114" s="350" t="str">
        <f t="shared" si="7"/>
        <v/>
      </c>
      <c r="I114" s="351" t="str">
        <f t="shared" si="10"/>
        <v/>
      </c>
      <c r="J114" s="352">
        <v>100</v>
      </c>
      <c r="K114" s="369" t="str">
        <f t="shared" si="9"/>
        <v/>
      </c>
      <c r="L114" s="353" t="str">
        <f t="shared" si="11"/>
        <v/>
      </c>
      <c r="M114" s="354" t="s">
        <v>68</v>
      </c>
      <c r="N114" s="366" t="str">
        <f t="shared" si="8"/>
        <v/>
      </c>
    </row>
    <row r="115" spans="1:14" ht="17.25" customHeight="1" x14ac:dyDescent="0.3">
      <c r="A115" s="24"/>
      <c r="B115" s="345">
        <v>103</v>
      </c>
      <c r="C115" s="346"/>
      <c r="D115" s="346"/>
      <c r="E115" s="347"/>
      <c r="F115" s="348" t="str">
        <f>IFERROR(VLOOKUP(E115,'Lookup Tables'!$D$4:$F$19,3,FALSE)*$O$6,"")</f>
        <v/>
      </c>
      <c r="G115" s="349">
        <f t="shared" si="6"/>
        <v>100</v>
      </c>
      <c r="H115" s="350" t="str">
        <f t="shared" si="7"/>
        <v/>
      </c>
      <c r="I115" s="351" t="str">
        <f t="shared" si="10"/>
        <v/>
      </c>
      <c r="J115" s="352">
        <v>100</v>
      </c>
      <c r="K115" s="369" t="str">
        <f t="shared" si="9"/>
        <v/>
      </c>
      <c r="L115" s="353" t="str">
        <f t="shared" si="11"/>
        <v/>
      </c>
      <c r="M115" s="354" t="s">
        <v>68</v>
      </c>
      <c r="N115" s="366" t="str">
        <f t="shared" si="8"/>
        <v/>
      </c>
    </row>
    <row r="116" spans="1:14" ht="17.25" customHeight="1" x14ac:dyDescent="0.3">
      <c r="A116" s="24"/>
      <c r="B116" s="345">
        <v>104</v>
      </c>
      <c r="C116" s="346"/>
      <c r="D116" s="346"/>
      <c r="E116" s="347"/>
      <c r="F116" s="348" t="str">
        <f>IFERROR(VLOOKUP(E116,'Lookup Tables'!$D$4:$F$19,3,FALSE)*$O$6,"")</f>
        <v/>
      </c>
      <c r="G116" s="349">
        <f t="shared" si="6"/>
        <v>100</v>
      </c>
      <c r="H116" s="350" t="str">
        <f t="shared" si="7"/>
        <v/>
      </c>
      <c r="I116" s="351" t="str">
        <f t="shared" si="10"/>
        <v/>
      </c>
      <c r="J116" s="352">
        <v>100</v>
      </c>
      <c r="K116" s="369" t="str">
        <f t="shared" si="9"/>
        <v/>
      </c>
      <c r="L116" s="353" t="str">
        <f t="shared" si="11"/>
        <v/>
      </c>
      <c r="M116" s="354" t="s">
        <v>68</v>
      </c>
      <c r="N116" s="366" t="str">
        <f t="shared" si="8"/>
        <v/>
      </c>
    </row>
    <row r="117" spans="1:14" ht="17.25" customHeight="1" x14ac:dyDescent="0.3">
      <c r="A117" s="24"/>
      <c r="B117" s="345">
        <v>105</v>
      </c>
      <c r="C117" s="346"/>
      <c r="D117" s="346"/>
      <c r="E117" s="347"/>
      <c r="F117" s="348" t="str">
        <f>IFERROR(VLOOKUP(E117,'Lookup Tables'!$D$4:$F$19,3,FALSE)*$O$6,"")</f>
        <v/>
      </c>
      <c r="G117" s="349">
        <f t="shared" si="6"/>
        <v>100</v>
      </c>
      <c r="H117" s="350" t="str">
        <f t="shared" si="7"/>
        <v/>
      </c>
      <c r="I117" s="351" t="str">
        <f t="shared" si="10"/>
        <v/>
      </c>
      <c r="J117" s="352">
        <v>100</v>
      </c>
      <c r="K117" s="369" t="str">
        <f t="shared" si="9"/>
        <v/>
      </c>
      <c r="L117" s="353" t="str">
        <f t="shared" si="11"/>
        <v/>
      </c>
      <c r="M117" s="354" t="s">
        <v>68</v>
      </c>
      <c r="N117" s="366" t="str">
        <f t="shared" si="8"/>
        <v/>
      </c>
    </row>
    <row r="118" spans="1:14" ht="17.25" customHeight="1" x14ac:dyDescent="0.3">
      <c r="A118" s="24"/>
      <c r="B118" s="345">
        <v>106</v>
      </c>
      <c r="C118" s="346"/>
      <c r="D118" s="346"/>
      <c r="E118" s="347"/>
      <c r="F118" s="348" t="str">
        <f>IFERROR(VLOOKUP(E118,'Lookup Tables'!$D$4:$F$19,3,FALSE)*$O$6,"")</f>
        <v/>
      </c>
      <c r="G118" s="349">
        <f t="shared" si="6"/>
        <v>100</v>
      </c>
      <c r="H118" s="350" t="str">
        <f t="shared" si="7"/>
        <v/>
      </c>
      <c r="I118" s="351" t="str">
        <f t="shared" si="10"/>
        <v/>
      </c>
      <c r="J118" s="352">
        <v>100</v>
      </c>
      <c r="K118" s="369" t="str">
        <f t="shared" si="9"/>
        <v/>
      </c>
      <c r="L118" s="353" t="str">
        <f t="shared" si="11"/>
        <v/>
      </c>
      <c r="M118" s="354" t="s">
        <v>68</v>
      </c>
      <c r="N118" s="366" t="str">
        <f t="shared" si="8"/>
        <v/>
      </c>
    </row>
    <row r="119" spans="1:14" ht="17.25" customHeight="1" x14ac:dyDescent="0.3">
      <c r="A119" s="24"/>
      <c r="B119" s="345">
        <v>107</v>
      </c>
      <c r="C119" s="346"/>
      <c r="D119" s="346"/>
      <c r="E119" s="347"/>
      <c r="F119" s="348" t="str">
        <f>IFERROR(VLOOKUP(E119,'Lookup Tables'!$D$4:$F$19,3,FALSE)*$O$6,"")</f>
        <v/>
      </c>
      <c r="G119" s="349">
        <f t="shared" si="6"/>
        <v>100</v>
      </c>
      <c r="H119" s="350" t="str">
        <f t="shared" si="7"/>
        <v/>
      </c>
      <c r="I119" s="351" t="str">
        <f t="shared" si="10"/>
        <v/>
      </c>
      <c r="J119" s="352">
        <v>100</v>
      </c>
      <c r="K119" s="369" t="str">
        <f t="shared" si="9"/>
        <v/>
      </c>
      <c r="L119" s="353" t="str">
        <f t="shared" si="11"/>
        <v/>
      </c>
      <c r="M119" s="354" t="s">
        <v>68</v>
      </c>
      <c r="N119" s="366" t="str">
        <f t="shared" si="8"/>
        <v/>
      </c>
    </row>
    <row r="120" spans="1:14" ht="17.25" customHeight="1" x14ac:dyDescent="0.3">
      <c r="A120" s="24"/>
      <c r="B120" s="345">
        <v>108</v>
      </c>
      <c r="C120" s="346"/>
      <c r="D120" s="346"/>
      <c r="E120" s="347"/>
      <c r="F120" s="348" t="str">
        <f>IFERROR(VLOOKUP(E120,'Lookup Tables'!$D$4:$F$19,3,FALSE)*$O$6,"")</f>
        <v/>
      </c>
      <c r="G120" s="349">
        <f t="shared" si="6"/>
        <v>100</v>
      </c>
      <c r="H120" s="350" t="str">
        <f t="shared" si="7"/>
        <v/>
      </c>
      <c r="I120" s="351" t="str">
        <f t="shared" si="10"/>
        <v/>
      </c>
      <c r="J120" s="352">
        <v>100</v>
      </c>
      <c r="K120" s="369" t="str">
        <f t="shared" si="9"/>
        <v/>
      </c>
      <c r="L120" s="353" t="str">
        <f t="shared" si="11"/>
        <v/>
      </c>
      <c r="M120" s="354" t="s">
        <v>68</v>
      </c>
      <c r="N120" s="366" t="str">
        <f t="shared" si="8"/>
        <v/>
      </c>
    </row>
    <row r="121" spans="1:14" ht="17.25" customHeight="1" x14ac:dyDescent="0.3">
      <c r="A121" s="24"/>
      <c r="B121" s="345">
        <v>109</v>
      </c>
      <c r="C121" s="346"/>
      <c r="D121" s="346"/>
      <c r="E121" s="347"/>
      <c r="F121" s="348" t="str">
        <f>IFERROR(VLOOKUP(E121,'Lookup Tables'!$D$4:$F$19,3,FALSE)*$O$6,"")</f>
        <v/>
      </c>
      <c r="G121" s="349">
        <f t="shared" si="6"/>
        <v>100</v>
      </c>
      <c r="H121" s="350" t="str">
        <f t="shared" si="7"/>
        <v/>
      </c>
      <c r="I121" s="351" t="str">
        <f t="shared" si="10"/>
        <v/>
      </c>
      <c r="J121" s="352">
        <v>100</v>
      </c>
      <c r="K121" s="369" t="str">
        <f t="shared" si="9"/>
        <v/>
      </c>
      <c r="L121" s="353" t="str">
        <f t="shared" si="11"/>
        <v/>
      </c>
      <c r="M121" s="354" t="s">
        <v>68</v>
      </c>
      <c r="N121" s="366" t="str">
        <f t="shared" si="8"/>
        <v/>
      </c>
    </row>
    <row r="122" spans="1:14" ht="17.25" customHeight="1" x14ac:dyDescent="0.3">
      <c r="A122" s="24"/>
      <c r="B122" s="345">
        <v>110</v>
      </c>
      <c r="C122" s="346"/>
      <c r="D122" s="346"/>
      <c r="E122" s="347"/>
      <c r="F122" s="348" t="str">
        <f>IFERROR(VLOOKUP(E122,'Lookup Tables'!$D$4:$F$19,3,FALSE)*$O$6,"")</f>
        <v/>
      </c>
      <c r="G122" s="349">
        <f t="shared" si="6"/>
        <v>100</v>
      </c>
      <c r="H122" s="350" t="str">
        <f t="shared" si="7"/>
        <v/>
      </c>
      <c r="I122" s="351" t="str">
        <f t="shared" si="10"/>
        <v/>
      </c>
      <c r="J122" s="352">
        <v>100</v>
      </c>
      <c r="K122" s="369" t="str">
        <f t="shared" si="9"/>
        <v/>
      </c>
      <c r="L122" s="353" t="str">
        <f t="shared" si="11"/>
        <v/>
      </c>
      <c r="M122" s="354" t="s">
        <v>68</v>
      </c>
      <c r="N122" s="366" t="str">
        <f t="shared" si="8"/>
        <v/>
      </c>
    </row>
    <row r="123" spans="1:14" ht="17.25" customHeight="1" x14ac:dyDescent="0.3">
      <c r="A123" s="24"/>
      <c r="B123" s="345">
        <v>111</v>
      </c>
      <c r="C123" s="346"/>
      <c r="D123" s="346"/>
      <c r="E123" s="347"/>
      <c r="F123" s="348" t="str">
        <f>IFERROR(VLOOKUP(E123,'Lookup Tables'!$D$4:$F$19,3,FALSE)*$O$6,"")</f>
        <v/>
      </c>
      <c r="G123" s="349">
        <f t="shared" si="6"/>
        <v>100</v>
      </c>
      <c r="H123" s="350" t="str">
        <f t="shared" si="7"/>
        <v/>
      </c>
      <c r="I123" s="351" t="str">
        <f t="shared" si="10"/>
        <v/>
      </c>
      <c r="J123" s="352">
        <v>100</v>
      </c>
      <c r="K123" s="369" t="str">
        <f t="shared" si="9"/>
        <v/>
      </c>
      <c r="L123" s="353" t="str">
        <f t="shared" si="11"/>
        <v/>
      </c>
      <c r="M123" s="354" t="s">
        <v>68</v>
      </c>
      <c r="N123" s="366" t="str">
        <f t="shared" si="8"/>
        <v/>
      </c>
    </row>
    <row r="124" spans="1:14" ht="17.25" customHeight="1" x14ac:dyDescent="0.3">
      <c r="A124" s="24"/>
      <c r="B124" s="345">
        <v>112</v>
      </c>
      <c r="C124" s="346"/>
      <c r="D124" s="346"/>
      <c r="E124" s="347"/>
      <c r="F124" s="348" t="str">
        <f>IFERROR(VLOOKUP(E124,'Lookup Tables'!$D$4:$F$19,3,FALSE)*$O$6,"")</f>
        <v/>
      </c>
      <c r="G124" s="349">
        <f t="shared" si="6"/>
        <v>100</v>
      </c>
      <c r="H124" s="350" t="str">
        <f t="shared" si="7"/>
        <v/>
      </c>
      <c r="I124" s="351" t="str">
        <f t="shared" si="10"/>
        <v/>
      </c>
      <c r="J124" s="352">
        <v>100</v>
      </c>
      <c r="K124" s="369" t="str">
        <f t="shared" si="9"/>
        <v/>
      </c>
      <c r="L124" s="353" t="str">
        <f t="shared" si="11"/>
        <v/>
      </c>
      <c r="M124" s="354" t="s">
        <v>68</v>
      </c>
      <c r="N124" s="366" t="str">
        <f t="shared" si="8"/>
        <v/>
      </c>
    </row>
    <row r="125" spans="1:14" ht="17.25" customHeight="1" x14ac:dyDescent="0.3">
      <c r="A125" s="24"/>
      <c r="B125" s="345">
        <v>113</v>
      </c>
      <c r="C125" s="346"/>
      <c r="D125" s="346"/>
      <c r="E125" s="347"/>
      <c r="F125" s="348" t="str">
        <f>IFERROR(VLOOKUP(E125,'Lookup Tables'!$D$4:$F$19,3,FALSE)*$O$6,"")</f>
        <v/>
      </c>
      <c r="G125" s="349">
        <f t="shared" si="6"/>
        <v>100</v>
      </c>
      <c r="H125" s="350" t="str">
        <f t="shared" si="7"/>
        <v/>
      </c>
      <c r="I125" s="351" t="str">
        <f t="shared" si="10"/>
        <v/>
      </c>
      <c r="J125" s="352">
        <v>100</v>
      </c>
      <c r="K125" s="369" t="str">
        <f t="shared" si="9"/>
        <v/>
      </c>
      <c r="L125" s="353" t="str">
        <f t="shared" si="11"/>
        <v/>
      </c>
      <c r="M125" s="354" t="s">
        <v>68</v>
      </c>
      <c r="N125" s="366" t="str">
        <f t="shared" si="8"/>
        <v/>
      </c>
    </row>
    <row r="126" spans="1:14" ht="17.25" customHeight="1" x14ac:dyDescent="0.3">
      <c r="A126" s="24"/>
      <c r="B126" s="345">
        <v>114</v>
      </c>
      <c r="C126" s="346"/>
      <c r="D126" s="346"/>
      <c r="E126" s="347"/>
      <c r="F126" s="348" t="str">
        <f>IFERROR(VLOOKUP(E126,'Lookup Tables'!$D$4:$F$19,3,FALSE)*$O$6,"")</f>
        <v/>
      </c>
      <c r="G126" s="349">
        <f t="shared" si="6"/>
        <v>100</v>
      </c>
      <c r="H126" s="350" t="str">
        <f t="shared" si="7"/>
        <v/>
      </c>
      <c r="I126" s="351" t="str">
        <f t="shared" si="10"/>
        <v/>
      </c>
      <c r="J126" s="352">
        <v>100</v>
      </c>
      <c r="K126" s="369" t="str">
        <f t="shared" si="9"/>
        <v/>
      </c>
      <c r="L126" s="353" t="str">
        <f t="shared" si="11"/>
        <v/>
      </c>
      <c r="M126" s="354" t="s">
        <v>68</v>
      </c>
      <c r="N126" s="366" t="str">
        <f t="shared" si="8"/>
        <v/>
      </c>
    </row>
    <row r="127" spans="1:14" ht="17.25" customHeight="1" x14ac:dyDescent="0.3">
      <c r="A127" s="24"/>
      <c r="B127" s="345">
        <v>115</v>
      </c>
      <c r="C127" s="346"/>
      <c r="D127" s="346"/>
      <c r="E127" s="347"/>
      <c r="F127" s="348" t="str">
        <f>IFERROR(VLOOKUP(E127,'Lookup Tables'!$D$4:$F$19,3,FALSE)*$O$6,"")</f>
        <v/>
      </c>
      <c r="G127" s="349">
        <f t="shared" si="6"/>
        <v>100</v>
      </c>
      <c r="H127" s="350" t="str">
        <f t="shared" si="7"/>
        <v/>
      </c>
      <c r="I127" s="351" t="str">
        <f t="shared" si="10"/>
        <v/>
      </c>
      <c r="J127" s="352">
        <v>100</v>
      </c>
      <c r="K127" s="369" t="str">
        <f t="shared" si="9"/>
        <v/>
      </c>
      <c r="L127" s="353" t="str">
        <f t="shared" si="11"/>
        <v/>
      </c>
      <c r="M127" s="354" t="s">
        <v>68</v>
      </c>
      <c r="N127" s="366" t="str">
        <f t="shared" si="8"/>
        <v/>
      </c>
    </row>
    <row r="128" spans="1:14" ht="17.25" customHeight="1" x14ac:dyDescent="0.3">
      <c r="A128" s="24"/>
      <c r="B128" s="345">
        <v>116</v>
      </c>
      <c r="C128" s="346"/>
      <c r="D128" s="346"/>
      <c r="E128" s="347"/>
      <c r="F128" s="348" t="str">
        <f>IFERROR(VLOOKUP(E128,'Lookup Tables'!$D$4:$F$19,3,FALSE)*$O$6,"")</f>
        <v/>
      </c>
      <c r="G128" s="349">
        <f t="shared" si="6"/>
        <v>100</v>
      </c>
      <c r="H128" s="350" t="str">
        <f t="shared" si="7"/>
        <v/>
      </c>
      <c r="I128" s="351" t="str">
        <f t="shared" si="10"/>
        <v/>
      </c>
      <c r="J128" s="352">
        <v>100</v>
      </c>
      <c r="K128" s="369" t="str">
        <f t="shared" si="9"/>
        <v/>
      </c>
      <c r="L128" s="353" t="str">
        <f t="shared" si="11"/>
        <v/>
      </c>
      <c r="M128" s="354" t="s">
        <v>68</v>
      </c>
      <c r="N128" s="366" t="str">
        <f t="shared" si="8"/>
        <v/>
      </c>
    </row>
    <row r="129" spans="1:14" ht="17.25" customHeight="1" x14ac:dyDescent="0.3">
      <c r="A129" s="24"/>
      <c r="B129" s="345">
        <v>117</v>
      </c>
      <c r="C129" s="346"/>
      <c r="D129" s="346"/>
      <c r="E129" s="347"/>
      <c r="F129" s="348" t="str">
        <f>IFERROR(VLOOKUP(E129,'Lookup Tables'!$D$4:$F$19,3,FALSE)*$O$6,"")</f>
        <v/>
      </c>
      <c r="G129" s="349">
        <f t="shared" si="6"/>
        <v>100</v>
      </c>
      <c r="H129" s="350" t="str">
        <f t="shared" si="7"/>
        <v/>
      </c>
      <c r="I129" s="351" t="str">
        <f t="shared" si="10"/>
        <v/>
      </c>
      <c r="J129" s="352">
        <v>100</v>
      </c>
      <c r="K129" s="369" t="str">
        <f t="shared" si="9"/>
        <v/>
      </c>
      <c r="L129" s="353" t="str">
        <f t="shared" si="11"/>
        <v/>
      </c>
      <c r="M129" s="354" t="s">
        <v>68</v>
      </c>
      <c r="N129" s="366" t="str">
        <f t="shared" si="8"/>
        <v/>
      </c>
    </row>
    <row r="130" spans="1:14" ht="17.25" customHeight="1" x14ac:dyDescent="0.3">
      <c r="A130" s="24"/>
      <c r="B130" s="345">
        <v>118</v>
      </c>
      <c r="C130" s="346"/>
      <c r="D130" s="346"/>
      <c r="E130" s="347"/>
      <c r="F130" s="348" t="str">
        <f>IFERROR(VLOOKUP(E130,'Lookup Tables'!$D$4:$F$19,3,FALSE)*$O$6,"")</f>
        <v/>
      </c>
      <c r="G130" s="349">
        <f t="shared" si="6"/>
        <v>100</v>
      </c>
      <c r="H130" s="350" t="str">
        <f t="shared" si="7"/>
        <v/>
      </c>
      <c r="I130" s="351" t="str">
        <f t="shared" si="10"/>
        <v/>
      </c>
      <c r="J130" s="352">
        <v>100</v>
      </c>
      <c r="K130" s="369" t="str">
        <f t="shared" si="9"/>
        <v/>
      </c>
      <c r="L130" s="353" t="str">
        <f t="shared" si="11"/>
        <v/>
      </c>
      <c r="M130" s="354" t="s">
        <v>68</v>
      </c>
      <c r="N130" s="366" t="str">
        <f t="shared" si="8"/>
        <v/>
      </c>
    </row>
    <row r="131" spans="1:14" ht="17.25" customHeight="1" x14ac:dyDescent="0.3">
      <c r="A131" s="24"/>
      <c r="B131" s="345">
        <v>119</v>
      </c>
      <c r="C131" s="346"/>
      <c r="D131" s="346"/>
      <c r="E131" s="347"/>
      <c r="F131" s="348" t="str">
        <f>IFERROR(VLOOKUP(E131,'Lookup Tables'!$D$4:$F$19,3,FALSE)*$O$6,"")</f>
        <v/>
      </c>
      <c r="G131" s="349">
        <f t="shared" si="6"/>
        <v>100</v>
      </c>
      <c r="H131" s="350" t="str">
        <f t="shared" si="7"/>
        <v/>
      </c>
      <c r="I131" s="351" t="str">
        <f t="shared" si="10"/>
        <v/>
      </c>
      <c r="J131" s="352">
        <v>100</v>
      </c>
      <c r="K131" s="369" t="str">
        <f t="shared" si="9"/>
        <v/>
      </c>
      <c r="L131" s="353" t="str">
        <f t="shared" si="11"/>
        <v/>
      </c>
      <c r="M131" s="354" t="s">
        <v>68</v>
      </c>
      <c r="N131" s="366" t="str">
        <f t="shared" si="8"/>
        <v/>
      </c>
    </row>
    <row r="132" spans="1:14" ht="17.25" customHeight="1" x14ac:dyDescent="0.3">
      <c r="A132" s="24"/>
      <c r="B132" s="345">
        <v>120</v>
      </c>
      <c r="C132" s="346"/>
      <c r="D132" s="346"/>
      <c r="E132" s="347"/>
      <c r="F132" s="348" t="str">
        <f>IFERROR(VLOOKUP(E132,'Lookup Tables'!$D$4:$F$19,3,FALSE)*$O$6,"")</f>
        <v/>
      </c>
      <c r="G132" s="349">
        <f t="shared" si="6"/>
        <v>100</v>
      </c>
      <c r="H132" s="350" t="str">
        <f t="shared" si="7"/>
        <v/>
      </c>
      <c r="I132" s="351" t="str">
        <f t="shared" si="10"/>
        <v/>
      </c>
      <c r="J132" s="352">
        <v>100</v>
      </c>
      <c r="K132" s="369" t="str">
        <f t="shared" si="9"/>
        <v/>
      </c>
      <c r="L132" s="353" t="str">
        <f t="shared" si="11"/>
        <v/>
      </c>
      <c r="M132" s="354" t="s">
        <v>68</v>
      </c>
      <c r="N132" s="366" t="str">
        <f t="shared" si="8"/>
        <v/>
      </c>
    </row>
    <row r="133" spans="1:14" ht="17.25" customHeight="1" x14ac:dyDescent="0.3">
      <c r="A133" s="24"/>
      <c r="B133" s="345">
        <v>121</v>
      </c>
      <c r="C133" s="346"/>
      <c r="D133" s="346"/>
      <c r="E133" s="347"/>
      <c r="F133" s="348" t="str">
        <f>IFERROR(VLOOKUP(E133,'Lookup Tables'!$D$4:$F$19,3,FALSE)*$O$6,"")</f>
        <v/>
      </c>
      <c r="G133" s="349">
        <f t="shared" si="6"/>
        <v>100</v>
      </c>
      <c r="H133" s="350" t="str">
        <f t="shared" si="7"/>
        <v/>
      </c>
      <c r="I133" s="351" t="str">
        <f t="shared" si="10"/>
        <v/>
      </c>
      <c r="J133" s="352">
        <v>100</v>
      </c>
      <c r="K133" s="369" t="str">
        <f t="shared" si="9"/>
        <v/>
      </c>
      <c r="L133" s="353" t="str">
        <f t="shared" si="11"/>
        <v/>
      </c>
      <c r="M133" s="354" t="s">
        <v>68</v>
      </c>
      <c r="N133" s="366" t="str">
        <f t="shared" si="8"/>
        <v/>
      </c>
    </row>
    <row r="134" spans="1:14" ht="17.25" customHeight="1" x14ac:dyDescent="0.3">
      <c r="A134" s="24"/>
      <c r="B134" s="345">
        <v>122</v>
      </c>
      <c r="C134" s="346"/>
      <c r="D134" s="346"/>
      <c r="E134" s="347"/>
      <c r="F134" s="348" t="str">
        <f>IFERROR(VLOOKUP(E134,'Lookup Tables'!$D$4:$F$19,3,FALSE)*$O$6,"")</f>
        <v/>
      </c>
      <c r="G134" s="349">
        <f t="shared" si="6"/>
        <v>100</v>
      </c>
      <c r="H134" s="350" t="str">
        <f t="shared" si="7"/>
        <v/>
      </c>
      <c r="I134" s="351" t="str">
        <f t="shared" si="10"/>
        <v/>
      </c>
      <c r="J134" s="352">
        <v>100</v>
      </c>
      <c r="K134" s="369" t="str">
        <f t="shared" si="9"/>
        <v/>
      </c>
      <c r="L134" s="353" t="str">
        <f t="shared" si="11"/>
        <v/>
      </c>
      <c r="M134" s="354" t="s">
        <v>68</v>
      </c>
      <c r="N134" s="366" t="str">
        <f t="shared" si="8"/>
        <v/>
      </c>
    </row>
    <row r="135" spans="1:14" ht="17.25" customHeight="1" x14ac:dyDescent="0.3">
      <c r="A135" s="24"/>
      <c r="B135" s="345">
        <v>123</v>
      </c>
      <c r="C135" s="346"/>
      <c r="D135" s="346"/>
      <c r="E135" s="347"/>
      <c r="F135" s="348" t="str">
        <f>IFERROR(VLOOKUP(E135,'Lookup Tables'!$D$4:$F$19,3,FALSE)*$O$6,"")</f>
        <v/>
      </c>
      <c r="G135" s="349">
        <f t="shared" si="6"/>
        <v>100</v>
      </c>
      <c r="H135" s="350" t="str">
        <f t="shared" si="7"/>
        <v/>
      </c>
      <c r="I135" s="351" t="str">
        <f t="shared" si="10"/>
        <v/>
      </c>
      <c r="J135" s="352">
        <v>100</v>
      </c>
      <c r="K135" s="369" t="str">
        <f t="shared" si="9"/>
        <v/>
      </c>
      <c r="L135" s="353" t="str">
        <f t="shared" si="11"/>
        <v/>
      </c>
      <c r="M135" s="354" t="s">
        <v>68</v>
      </c>
      <c r="N135" s="366" t="str">
        <f t="shared" si="8"/>
        <v/>
      </c>
    </row>
    <row r="136" spans="1:14" ht="17.25" customHeight="1" x14ac:dyDescent="0.3">
      <c r="A136" s="24"/>
      <c r="B136" s="345">
        <v>124</v>
      </c>
      <c r="C136" s="346"/>
      <c r="D136" s="346"/>
      <c r="E136" s="347"/>
      <c r="F136" s="348" t="str">
        <f>IFERROR(VLOOKUP(E136,'Lookup Tables'!$D$4:$F$19,3,FALSE)*$O$6,"")</f>
        <v/>
      </c>
      <c r="G136" s="349">
        <f t="shared" si="6"/>
        <v>100</v>
      </c>
      <c r="H136" s="350" t="str">
        <f t="shared" si="7"/>
        <v/>
      </c>
      <c r="I136" s="351" t="str">
        <f t="shared" si="10"/>
        <v/>
      </c>
      <c r="J136" s="352">
        <v>100</v>
      </c>
      <c r="K136" s="369" t="str">
        <f t="shared" si="9"/>
        <v/>
      </c>
      <c r="L136" s="353" t="str">
        <f t="shared" si="11"/>
        <v/>
      </c>
      <c r="M136" s="354" t="s">
        <v>68</v>
      </c>
      <c r="N136" s="366" t="str">
        <f t="shared" si="8"/>
        <v/>
      </c>
    </row>
    <row r="137" spans="1:14" ht="17.25" customHeight="1" x14ac:dyDescent="0.3">
      <c r="A137" s="24"/>
      <c r="B137" s="345">
        <v>125</v>
      </c>
      <c r="C137" s="346"/>
      <c r="D137" s="346"/>
      <c r="E137" s="347"/>
      <c r="F137" s="348" t="str">
        <f>IFERROR(VLOOKUP(E137,'Lookup Tables'!$D$4:$F$19,3,FALSE)*$O$6,"")</f>
        <v/>
      </c>
      <c r="G137" s="349">
        <f t="shared" si="6"/>
        <v>100</v>
      </c>
      <c r="H137" s="350" t="str">
        <f t="shared" si="7"/>
        <v/>
      </c>
      <c r="I137" s="351" t="str">
        <f t="shared" si="10"/>
        <v/>
      </c>
      <c r="J137" s="352">
        <v>100</v>
      </c>
      <c r="K137" s="369" t="str">
        <f t="shared" si="9"/>
        <v/>
      </c>
      <c r="L137" s="353" t="str">
        <f t="shared" si="11"/>
        <v/>
      </c>
      <c r="M137" s="354" t="s">
        <v>68</v>
      </c>
      <c r="N137" s="366" t="str">
        <f t="shared" si="8"/>
        <v/>
      </c>
    </row>
    <row r="138" spans="1:14" ht="17.25" customHeight="1" x14ac:dyDescent="0.3">
      <c r="A138" s="24"/>
      <c r="B138" s="345">
        <v>126</v>
      </c>
      <c r="C138" s="346"/>
      <c r="D138" s="346"/>
      <c r="E138" s="347"/>
      <c r="F138" s="348" t="str">
        <f>IFERROR(VLOOKUP(E138,'Lookup Tables'!$D$4:$F$19,3,FALSE)*$O$6,"")</f>
        <v/>
      </c>
      <c r="G138" s="349">
        <f t="shared" si="6"/>
        <v>100</v>
      </c>
      <c r="H138" s="350" t="str">
        <f t="shared" si="7"/>
        <v/>
      </c>
      <c r="I138" s="351" t="str">
        <f t="shared" si="10"/>
        <v/>
      </c>
      <c r="J138" s="352">
        <v>100</v>
      </c>
      <c r="K138" s="369" t="str">
        <f t="shared" si="9"/>
        <v/>
      </c>
      <c r="L138" s="353" t="str">
        <f t="shared" si="11"/>
        <v/>
      </c>
      <c r="M138" s="354" t="s">
        <v>68</v>
      </c>
      <c r="N138" s="366" t="str">
        <f t="shared" si="8"/>
        <v/>
      </c>
    </row>
    <row r="139" spans="1:14" ht="17.25" customHeight="1" x14ac:dyDescent="0.3">
      <c r="A139" s="24"/>
      <c r="B139" s="345">
        <v>127</v>
      </c>
      <c r="C139" s="346"/>
      <c r="D139" s="346"/>
      <c r="E139" s="347"/>
      <c r="F139" s="348" t="str">
        <f>IFERROR(VLOOKUP(E139,'Lookup Tables'!$D$4:$F$19,3,FALSE)*$O$6,"")</f>
        <v/>
      </c>
      <c r="G139" s="349">
        <f t="shared" si="6"/>
        <v>100</v>
      </c>
      <c r="H139" s="350" t="str">
        <f t="shared" si="7"/>
        <v/>
      </c>
      <c r="I139" s="351" t="str">
        <f t="shared" si="10"/>
        <v/>
      </c>
      <c r="J139" s="352">
        <v>100</v>
      </c>
      <c r="K139" s="369" t="str">
        <f t="shared" si="9"/>
        <v/>
      </c>
      <c r="L139" s="353" t="str">
        <f t="shared" si="11"/>
        <v/>
      </c>
      <c r="M139" s="354" t="s">
        <v>68</v>
      </c>
      <c r="N139" s="366" t="str">
        <f t="shared" si="8"/>
        <v/>
      </c>
    </row>
    <row r="140" spans="1:14" ht="17.25" customHeight="1" x14ac:dyDescent="0.3">
      <c r="A140" s="24"/>
      <c r="B140" s="345">
        <v>128</v>
      </c>
      <c r="C140" s="346"/>
      <c r="D140" s="346"/>
      <c r="E140" s="347"/>
      <c r="F140" s="348" t="str">
        <f>IFERROR(VLOOKUP(E140,'Lookup Tables'!$D$4:$F$19,3,FALSE)*$O$6,"")</f>
        <v/>
      </c>
      <c r="G140" s="349">
        <f t="shared" si="6"/>
        <v>100</v>
      </c>
      <c r="H140" s="350" t="str">
        <f t="shared" si="7"/>
        <v/>
      </c>
      <c r="I140" s="351" t="str">
        <f t="shared" si="10"/>
        <v/>
      </c>
      <c r="J140" s="352">
        <v>100</v>
      </c>
      <c r="K140" s="369" t="str">
        <f t="shared" si="9"/>
        <v/>
      </c>
      <c r="L140" s="353" t="str">
        <f t="shared" si="11"/>
        <v/>
      </c>
      <c r="M140" s="354" t="s">
        <v>68</v>
      </c>
      <c r="N140" s="366" t="str">
        <f t="shared" si="8"/>
        <v/>
      </c>
    </row>
    <row r="141" spans="1:14" ht="17.25" customHeight="1" x14ac:dyDescent="0.3">
      <c r="A141" s="24"/>
      <c r="B141" s="345">
        <v>129</v>
      </c>
      <c r="C141" s="346"/>
      <c r="D141" s="346"/>
      <c r="E141" s="347"/>
      <c r="F141" s="348" t="str">
        <f>IFERROR(VLOOKUP(E141,'Lookup Tables'!$D$4:$F$19,3,FALSE)*$O$6,"")</f>
        <v/>
      </c>
      <c r="G141" s="349">
        <f t="shared" ref="G141:G204" si="12">$O$4</f>
        <v>100</v>
      </c>
      <c r="H141" s="350" t="str">
        <f t="shared" ref="H141:H204" si="13">IF(ISBLANK($E141),"",$F141*($O$4/100))</f>
        <v/>
      </c>
      <c r="I141" s="351" t="str">
        <f t="shared" si="10"/>
        <v/>
      </c>
      <c r="J141" s="352">
        <v>100</v>
      </c>
      <c r="K141" s="369" t="str">
        <f t="shared" si="9"/>
        <v/>
      </c>
      <c r="L141" s="353" t="str">
        <f t="shared" si="11"/>
        <v/>
      </c>
      <c r="M141" s="354" t="s">
        <v>68</v>
      </c>
      <c r="N141" s="366" t="str">
        <f t="shared" ref="N141:N204" si="14">IF(ISBLANK($M141),"",IF(ISBLANK($E141),"",$L141*INDEX(Life_expectancy_factor,MATCH($M141,Life_expectancy_input,0))))</f>
        <v/>
      </c>
    </row>
    <row r="142" spans="1:14" ht="17.25" customHeight="1" x14ac:dyDescent="0.3">
      <c r="A142" s="24"/>
      <c r="B142" s="345">
        <v>130</v>
      </c>
      <c r="C142" s="346"/>
      <c r="D142" s="346"/>
      <c r="E142" s="347"/>
      <c r="F142" s="348" t="str">
        <f>IFERROR(VLOOKUP(E142,'Lookup Tables'!$D$4:$F$19,3,FALSE)*$O$6,"")</f>
        <v/>
      </c>
      <c r="G142" s="349">
        <f t="shared" si="12"/>
        <v>100</v>
      </c>
      <c r="H142" s="350" t="str">
        <f t="shared" si="13"/>
        <v/>
      </c>
      <c r="I142" s="351" t="str">
        <f t="shared" si="10"/>
        <v/>
      </c>
      <c r="J142" s="352">
        <v>100</v>
      </c>
      <c r="K142" s="369" t="str">
        <f t="shared" ref="K142:K205" si="15">IF(ISBLANK($E142),"",$I142*($J142/100))</f>
        <v/>
      </c>
      <c r="L142" s="353" t="str">
        <f t="shared" si="11"/>
        <v/>
      </c>
      <c r="M142" s="354" t="s">
        <v>68</v>
      </c>
      <c r="N142" s="366" t="str">
        <f t="shared" si="14"/>
        <v/>
      </c>
    </row>
    <row r="143" spans="1:14" ht="17.25" customHeight="1" x14ac:dyDescent="0.3">
      <c r="A143" s="24"/>
      <c r="B143" s="345">
        <v>131</v>
      </c>
      <c r="C143" s="346"/>
      <c r="D143" s="346"/>
      <c r="E143" s="347"/>
      <c r="F143" s="348" t="str">
        <f>IFERROR(VLOOKUP(E143,'Lookup Tables'!$D$4:$F$19,3,FALSE)*$O$6,"")</f>
        <v/>
      </c>
      <c r="G143" s="349">
        <f t="shared" si="12"/>
        <v>100</v>
      </c>
      <c r="H143" s="350" t="str">
        <f t="shared" si="13"/>
        <v/>
      </c>
      <c r="I143" s="351" t="str">
        <f t="shared" ref="I143:I206" si="16">H143</f>
        <v/>
      </c>
      <c r="J143" s="352">
        <v>100</v>
      </c>
      <c r="K143" s="369" t="str">
        <f t="shared" si="15"/>
        <v/>
      </c>
      <c r="L143" s="353" t="str">
        <f t="shared" ref="L143:L206" si="17">K143</f>
        <v/>
      </c>
      <c r="M143" s="354" t="s">
        <v>68</v>
      </c>
      <c r="N143" s="366" t="str">
        <f t="shared" si="14"/>
        <v/>
      </c>
    </row>
    <row r="144" spans="1:14" ht="17.25" customHeight="1" x14ac:dyDescent="0.3">
      <c r="A144" s="24"/>
      <c r="B144" s="345">
        <v>132</v>
      </c>
      <c r="C144" s="346"/>
      <c r="D144" s="346"/>
      <c r="E144" s="347"/>
      <c r="F144" s="348" t="str">
        <f>IFERROR(VLOOKUP(E144,'Lookup Tables'!$D$4:$F$19,3,FALSE)*$O$6,"")</f>
        <v/>
      </c>
      <c r="G144" s="349">
        <f t="shared" si="12"/>
        <v>100</v>
      </c>
      <c r="H144" s="350" t="str">
        <f t="shared" si="13"/>
        <v/>
      </c>
      <c r="I144" s="351" t="str">
        <f t="shared" si="16"/>
        <v/>
      </c>
      <c r="J144" s="352">
        <v>100</v>
      </c>
      <c r="K144" s="369" t="str">
        <f t="shared" si="15"/>
        <v/>
      </c>
      <c r="L144" s="353" t="str">
        <f t="shared" si="17"/>
        <v/>
      </c>
      <c r="M144" s="354" t="s">
        <v>68</v>
      </c>
      <c r="N144" s="366" t="str">
        <f t="shared" si="14"/>
        <v/>
      </c>
    </row>
    <row r="145" spans="1:14" ht="17.25" customHeight="1" x14ac:dyDescent="0.3">
      <c r="A145" s="24"/>
      <c r="B145" s="345">
        <v>133</v>
      </c>
      <c r="C145" s="346"/>
      <c r="D145" s="346"/>
      <c r="E145" s="347"/>
      <c r="F145" s="348" t="str">
        <f>IFERROR(VLOOKUP(E145,'Lookup Tables'!$D$4:$F$19,3,FALSE)*$O$6,"")</f>
        <v/>
      </c>
      <c r="G145" s="349">
        <f t="shared" si="12"/>
        <v>100</v>
      </c>
      <c r="H145" s="350" t="str">
        <f t="shared" si="13"/>
        <v/>
      </c>
      <c r="I145" s="351" t="str">
        <f t="shared" si="16"/>
        <v/>
      </c>
      <c r="J145" s="352">
        <v>100</v>
      </c>
      <c r="K145" s="369" t="str">
        <f t="shared" si="15"/>
        <v/>
      </c>
      <c r="L145" s="353" t="str">
        <f t="shared" si="17"/>
        <v/>
      </c>
      <c r="M145" s="354" t="s">
        <v>68</v>
      </c>
      <c r="N145" s="366" t="str">
        <f t="shared" si="14"/>
        <v/>
      </c>
    </row>
    <row r="146" spans="1:14" ht="17.25" customHeight="1" x14ac:dyDescent="0.3">
      <c r="A146" s="24"/>
      <c r="B146" s="345">
        <v>134</v>
      </c>
      <c r="C146" s="346"/>
      <c r="D146" s="346"/>
      <c r="E146" s="347"/>
      <c r="F146" s="348" t="str">
        <f>IFERROR(VLOOKUP(E146,'Lookup Tables'!$D$4:$F$19,3,FALSE)*$O$6,"")</f>
        <v/>
      </c>
      <c r="G146" s="349">
        <f t="shared" si="12"/>
        <v>100</v>
      </c>
      <c r="H146" s="350" t="str">
        <f t="shared" si="13"/>
        <v/>
      </c>
      <c r="I146" s="351" t="str">
        <f t="shared" si="16"/>
        <v/>
      </c>
      <c r="J146" s="352">
        <v>100</v>
      </c>
      <c r="K146" s="369" t="str">
        <f t="shared" si="15"/>
        <v/>
      </c>
      <c r="L146" s="353" t="str">
        <f t="shared" si="17"/>
        <v/>
      </c>
      <c r="M146" s="354" t="s">
        <v>68</v>
      </c>
      <c r="N146" s="366" t="str">
        <f t="shared" si="14"/>
        <v/>
      </c>
    </row>
    <row r="147" spans="1:14" ht="17.25" customHeight="1" x14ac:dyDescent="0.3">
      <c r="A147" s="24"/>
      <c r="B147" s="345">
        <v>135</v>
      </c>
      <c r="C147" s="346"/>
      <c r="D147" s="346"/>
      <c r="E147" s="347"/>
      <c r="F147" s="348" t="str">
        <f>IFERROR(VLOOKUP(E147,'Lookup Tables'!$D$4:$F$19,3,FALSE)*$O$6,"")</f>
        <v/>
      </c>
      <c r="G147" s="349">
        <f t="shared" si="12"/>
        <v>100</v>
      </c>
      <c r="H147" s="350" t="str">
        <f t="shared" si="13"/>
        <v/>
      </c>
      <c r="I147" s="351" t="str">
        <f t="shared" si="16"/>
        <v/>
      </c>
      <c r="J147" s="352">
        <v>100</v>
      </c>
      <c r="K147" s="369" t="str">
        <f t="shared" si="15"/>
        <v/>
      </c>
      <c r="L147" s="353" t="str">
        <f t="shared" si="17"/>
        <v/>
      </c>
      <c r="M147" s="354" t="s">
        <v>68</v>
      </c>
      <c r="N147" s="366" t="str">
        <f t="shared" si="14"/>
        <v/>
      </c>
    </row>
    <row r="148" spans="1:14" ht="17.25" customHeight="1" x14ac:dyDescent="0.3">
      <c r="A148" s="24"/>
      <c r="B148" s="345">
        <v>136</v>
      </c>
      <c r="C148" s="346"/>
      <c r="D148" s="346"/>
      <c r="E148" s="347"/>
      <c r="F148" s="348" t="str">
        <f>IFERROR(VLOOKUP(E148,'Lookup Tables'!$D$4:$F$19,3,FALSE)*$O$6,"")</f>
        <v/>
      </c>
      <c r="G148" s="349">
        <f t="shared" si="12"/>
        <v>100</v>
      </c>
      <c r="H148" s="350" t="str">
        <f t="shared" si="13"/>
        <v/>
      </c>
      <c r="I148" s="351" t="str">
        <f t="shared" si="16"/>
        <v/>
      </c>
      <c r="J148" s="352">
        <v>100</v>
      </c>
      <c r="K148" s="369" t="str">
        <f t="shared" si="15"/>
        <v/>
      </c>
      <c r="L148" s="353" t="str">
        <f t="shared" si="17"/>
        <v/>
      </c>
      <c r="M148" s="354" t="s">
        <v>68</v>
      </c>
      <c r="N148" s="366" t="str">
        <f t="shared" si="14"/>
        <v/>
      </c>
    </row>
    <row r="149" spans="1:14" ht="17.25" customHeight="1" x14ac:dyDescent="0.3">
      <c r="A149" s="24"/>
      <c r="B149" s="345">
        <v>137</v>
      </c>
      <c r="C149" s="346"/>
      <c r="D149" s="346"/>
      <c r="E149" s="347"/>
      <c r="F149" s="348" t="str">
        <f>IFERROR(VLOOKUP(E149,'Lookup Tables'!$D$4:$F$19,3,FALSE)*$O$6,"")</f>
        <v/>
      </c>
      <c r="G149" s="349">
        <f t="shared" si="12"/>
        <v>100</v>
      </c>
      <c r="H149" s="350" t="str">
        <f t="shared" si="13"/>
        <v/>
      </c>
      <c r="I149" s="351" t="str">
        <f t="shared" si="16"/>
        <v/>
      </c>
      <c r="J149" s="352">
        <v>100</v>
      </c>
      <c r="K149" s="369" t="str">
        <f t="shared" si="15"/>
        <v/>
      </c>
      <c r="L149" s="353" t="str">
        <f t="shared" si="17"/>
        <v/>
      </c>
      <c r="M149" s="354" t="s">
        <v>68</v>
      </c>
      <c r="N149" s="366" t="str">
        <f t="shared" si="14"/>
        <v/>
      </c>
    </row>
    <row r="150" spans="1:14" ht="17.25" customHeight="1" x14ac:dyDescent="0.3">
      <c r="A150" s="24"/>
      <c r="B150" s="345">
        <v>138</v>
      </c>
      <c r="C150" s="346"/>
      <c r="D150" s="346"/>
      <c r="E150" s="347"/>
      <c r="F150" s="348" t="str">
        <f>IFERROR(VLOOKUP(E150,'Lookup Tables'!$D$4:$F$19,3,FALSE)*$O$6,"")</f>
        <v/>
      </c>
      <c r="G150" s="349">
        <f t="shared" si="12"/>
        <v>100</v>
      </c>
      <c r="H150" s="350" t="str">
        <f t="shared" si="13"/>
        <v/>
      </c>
      <c r="I150" s="351" t="str">
        <f t="shared" si="16"/>
        <v/>
      </c>
      <c r="J150" s="352">
        <v>100</v>
      </c>
      <c r="K150" s="369" t="str">
        <f t="shared" si="15"/>
        <v/>
      </c>
      <c r="L150" s="353" t="str">
        <f t="shared" si="17"/>
        <v/>
      </c>
      <c r="M150" s="354" t="s">
        <v>68</v>
      </c>
      <c r="N150" s="366" t="str">
        <f t="shared" si="14"/>
        <v/>
      </c>
    </row>
    <row r="151" spans="1:14" ht="17.25" customHeight="1" x14ac:dyDescent="0.3">
      <c r="A151" s="24"/>
      <c r="B151" s="345">
        <v>139</v>
      </c>
      <c r="C151" s="346"/>
      <c r="D151" s="346"/>
      <c r="E151" s="347"/>
      <c r="F151" s="348" t="str">
        <f>IFERROR(VLOOKUP(E151,'Lookup Tables'!$D$4:$F$19,3,FALSE)*$O$6,"")</f>
        <v/>
      </c>
      <c r="G151" s="349">
        <f t="shared" si="12"/>
        <v>100</v>
      </c>
      <c r="H151" s="350" t="str">
        <f t="shared" si="13"/>
        <v/>
      </c>
      <c r="I151" s="351" t="str">
        <f t="shared" si="16"/>
        <v/>
      </c>
      <c r="J151" s="352">
        <v>100</v>
      </c>
      <c r="K151" s="369" t="str">
        <f t="shared" si="15"/>
        <v/>
      </c>
      <c r="L151" s="353" t="str">
        <f t="shared" si="17"/>
        <v/>
      </c>
      <c r="M151" s="354" t="s">
        <v>68</v>
      </c>
      <c r="N151" s="366" t="str">
        <f t="shared" si="14"/>
        <v/>
      </c>
    </row>
    <row r="152" spans="1:14" ht="17.25" customHeight="1" x14ac:dyDescent="0.3">
      <c r="A152" s="24"/>
      <c r="B152" s="345">
        <v>140</v>
      </c>
      <c r="C152" s="346"/>
      <c r="D152" s="346"/>
      <c r="E152" s="347"/>
      <c r="F152" s="348" t="str">
        <f>IFERROR(VLOOKUP(E152,'Lookup Tables'!$D$4:$F$19,3,FALSE)*$O$6,"")</f>
        <v/>
      </c>
      <c r="G152" s="349">
        <f t="shared" si="12"/>
        <v>100</v>
      </c>
      <c r="H152" s="350" t="str">
        <f t="shared" si="13"/>
        <v/>
      </c>
      <c r="I152" s="351" t="str">
        <f t="shared" si="16"/>
        <v/>
      </c>
      <c r="J152" s="352">
        <v>100</v>
      </c>
      <c r="K152" s="369" t="str">
        <f t="shared" si="15"/>
        <v/>
      </c>
      <c r="L152" s="353" t="str">
        <f t="shared" si="17"/>
        <v/>
      </c>
      <c r="M152" s="354" t="s">
        <v>68</v>
      </c>
      <c r="N152" s="366" t="str">
        <f t="shared" si="14"/>
        <v/>
      </c>
    </row>
    <row r="153" spans="1:14" ht="17.25" customHeight="1" x14ac:dyDescent="0.3">
      <c r="A153" s="24"/>
      <c r="B153" s="345">
        <v>141</v>
      </c>
      <c r="C153" s="346"/>
      <c r="D153" s="346"/>
      <c r="E153" s="347"/>
      <c r="F153" s="348" t="str">
        <f>IFERROR(VLOOKUP(E153,'Lookup Tables'!$D$4:$F$19,3,FALSE)*$O$6,"")</f>
        <v/>
      </c>
      <c r="G153" s="349">
        <f t="shared" si="12"/>
        <v>100</v>
      </c>
      <c r="H153" s="350" t="str">
        <f t="shared" si="13"/>
        <v/>
      </c>
      <c r="I153" s="351" t="str">
        <f t="shared" si="16"/>
        <v/>
      </c>
      <c r="J153" s="352">
        <v>100</v>
      </c>
      <c r="K153" s="369" t="str">
        <f t="shared" si="15"/>
        <v/>
      </c>
      <c r="L153" s="353" t="str">
        <f t="shared" si="17"/>
        <v/>
      </c>
      <c r="M153" s="354" t="s">
        <v>68</v>
      </c>
      <c r="N153" s="366" t="str">
        <f t="shared" si="14"/>
        <v/>
      </c>
    </row>
    <row r="154" spans="1:14" ht="17.25" customHeight="1" x14ac:dyDescent="0.3">
      <c r="A154" s="24"/>
      <c r="B154" s="345">
        <v>142</v>
      </c>
      <c r="C154" s="346"/>
      <c r="D154" s="346"/>
      <c r="E154" s="347"/>
      <c r="F154" s="348" t="str">
        <f>IFERROR(VLOOKUP(E154,'Lookup Tables'!$D$4:$F$19,3,FALSE)*$O$6,"")</f>
        <v/>
      </c>
      <c r="G154" s="349">
        <f t="shared" si="12"/>
        <v>100</v>
      </c>
      <c r="H154" s="350" t="str">
        <f t="shared" si="13"/>
        <v/>
      </c>
      <c r="I154" s="351" t="str">
        <f t="shared" si="16"/>
        <v/>
      </c>
      <c r="J154" s="352">
        <v>100</v>
      </c>
      <c r="K154" s="369" t="str">
        <f t="shared" si="15"/>
        <v/>
      </c>
      <c r="L154" s="353" t="str">
        <f t="shared" si="17"/>
        <v/>
      </c>
      <c r="M154" s="354" t="s">
        <v>68</v>
      </c>
      <c r="N154" s="366" t="str">
        <f t="shared" si="14"/>
        <v/>
      </c>
    </row>
    <row r="155" spans="1:14" ht="17.25" customHeight="1" x14ac:dyDescent="0.3">
      <c r="A155" s="24"/>
      <c r="B155" s="345">
        <v>143</v>
      </c>
      <c r="C155" s="346"/>
      <c r="D155" s="346"/>
      <c r="E155" s="347"/>
      <c r="F155" s="348" t="str">
        <f>IFERROR(VLOOKUP(E155,'Lookup Tables'!$D$4:$F$19,3,FALSE)*$O$6,"")</f>
        <v/>
      </c>
      <c r="G155" s="349">
        <f t="shared" si="12"/>
        <v>100</v>
      </c>
      <c r="H155" s="350" t="str">
        <f t="shared" si="13"/>
        <v/>
      </c>
      <c r="I155" s="351" t="str">
        <f t="shared" si="16"/>
        <v/>
      </c>
      <c r="J155" s="352">
        <v>100</v>
      </c>
      <c r="K155" s="369" t="str">
        <f t="shared" si="15"/>
        <v/>
      </c>
      <c r="L155" s="353" t="str">
        <f t="shared" si="17"/>
        <v/>
      </c>
      <c r="M155" s="354" t="s">
        <v>68</v>
      </c>
      <c r="N155" s="366" t="str">
        <f t="shared" si="14"/>
        <v/>
      </c>
    </row>
    <row r="156" spans="1:14" ht="17.25" customHeight="1" x14ac:dyDescent="0.3">
      <c r="A156" s="24"/>
      <c r="B156" s="345">
        <v>144</v>
      </c>
      <c r="C156" s="346"/>
      <c r="D156" s="346"/>
      <c r="E156" s="347"/>
      <c r="F156" s="348" t="str">
        <f>IFERROR(VLOOKUP(E156,'Lookup Tables'!$D$4:$F$19,3,FALSE)*$O$6,"")</f>
        <v/>
      </c>
      <c r="G156" s="349">
        <f t="shared" si="12"/>
        <v>100</v>
      </c>
      <c r="H156" s="350" t="str">
        <f t="shared" si="13"/>
        <v/>
      </c>
      <c r="I156" s="351" t="str">
        <f t="shared" si="16"/>
        <v/>
      </c>
      <c r="J156" s="352">
        <v>100</v>
      </c>
      <c r="K156" s="369" t="str">
        <f t="shared" si="15"/>
        <v/>
      </c>
      <c r="L156" s="353" t="str">
        <f t="shared" si="17"/>
        <v/>
      </c>
      <c r="M156" s="354" t="s">
        <v>68</v>
      </c>
      <c r="N156" s="366" t="str">
        <f t="shared" si="14"/>
        <v/>
      </c>
    </row>
    <row r="157" spans="1:14" ht="17.25" customHeight="1" x14ac:dyDescent="0.3">
      <c r="A157" s="24"/>
      <c r="B157" s="345">
        <v>145</v>
      </c>
      <c r="C157" s="346"/>
      <c r="D157" s="346"/>
      <c r="E157" s="347"/>
      <c r="F157" s="348" t="str">
        <f>IFERROR(VLOOKUP(E157,'Lookup Tables'!$D$4:$F$19,3,FALSE)*$O$6,"")</f>
        <v/>
      </c>
      <c r="G157" s="349">
        <f t="shared" si="12"/>
        <v>100</v>
      </c>
      <c r="H157" s="350" t="str">
        <f t="shared" si="13"/>
        <v/>
      </c>
      <c r="I157" s="351" t="str">
        <f t="shared" si="16"/>
        <v/>
      </c>
      <c r="J157" s="352">
        <v>100</v>
      </c>
      <c r="K157" s="369" t="str">
        <f t="shared" si="15"/>
        <v/>
      </c>
      <c r="L157" s="353" t="str">
        <f t="shared" si="17"/>
        <v/>
      </c>
      <c r="M157" s="354" t="s">
        <v>68</v>
      </c>
      <c r="N157" s="366" t="str">
        <f t="shared" si="14"/>
        <v/>
      </c>
    </row>
    <row r="158" spans="1:14" ht="17.25" customHeight="1" x14ac:dyDescent="0.3">
      <c r="A158" s="24"/>
      <c r="B158" s="345">
        <v>146</v>
      </c>
      <c r="C158" s="346"/>
      <c r="D158" s="346"/>
      <c r="E158" s="347"/>
      <c r="F158" s="348" t="str">
        <f>IFERROR(VLOOKUP(E158,'Lookup Tables'!$D$4:$F$19,3,FALSE)*$O$6,"")</f>
        <v/>
      </c>
      <c r="G158" s="349">
        <f t="shared" si="12"/>
        <v>100</v>
      </c>
      <c r="H158" s="350" t="str">
        <f t="shared" si="13"/>
        <v/>
      </c>
      <c r="I158" s="351" t="str">
        <f t="shared" si="16"/>
        <v/>
      </c>
      <c r="J158" s="352">
        <v>100</v>
      </c>
      <c r="K158" s="369" t="str">
        <f t="shared" si="15"/>
        <v/>
      </c>
      <c r="L158" s="353" t="str">
        <f t="shared" si="17"/>
        <v/>
      </c>
      <c r="M158" s="354" t="s">
        <v>68</v>
      </c>
      <c r="N158" s="366" t="str">
        <f t="shared" si="14"/>
        <v/>
      </c>
    </row>
    <row r="159" spans="1:14" ht="17.25" customHeight="1" x14ac:dyDescent="0.3">
      <c r="A159" s="24"/>
      <c r="B159" s="345">
        <v>147</v>
      </c>
      <c r="C159" s="346"/>
      <c r="D159" s="346"/>
      <c r="E159" s="347"/>
      <c r="F159" s="348" t="str">
        <f>IFERROR(VLOOKUP(E159,'Lookup Tables'!$D$4:$F$19,3,FALSE)*$O$6,"")</f>
        <v/>
      </c>
      <c r="G159" s="349">
        <f t="shared" si="12"/>
        <v>100</v>
      </c>
      <c r="H159" s="350" t="str">
        <f t="shared" si="13"/>
        <v/>
      </c>
      <c r="I159" s="351" t="str">
        <f t="shared" si="16"/>
        <v/>
      </c>
      <c r="J159" s="352">
        <v>100</v>
      </c>
      <c r="K159" s="369" t="str">
        <f t="shared" si="15"/>
        <v/>
      </c>
      <c r="L159" s="353" t="str">
        <f t="shared" si="17"/>
        <v/>
      </c>
      <c r="M159" s="354" t="s">
        <v>68</v>
      </c>
      <c r="N159" s="366" t="str">
        <f t="shared" si="14"/>
        <v/>
      </c>
    </row>
    <row r="160" spans="1:14" ht="17.25" customHeight="1" x14ac:dyDescent="0.3">
      <c r="A160" s="24"/>
      <c r="B160" s="345">
        <v>148</v>
      </c>
      <c r="C160" s="346"/>
      <c r="D160" s="346"/>
      <c r="E160" s="347"/>
      <c r="F160" s="348" t="str">
        <f>IFERROR(VLOOKUP(E160,'Lookup Tables'!$D$4:$F$19,3,FALSE)*$O$6,"")</f>
        <v/>
      </c>
      <c r="G160" s="349">
        <f t="shared" si="12"/>
        <v>100</v>
      </c>
      <c r="H160" s="350" t="str">
        <f t="shared" si="13"/>
        <v/>
      </c>
      <c r="I160" s="351" t="str">
        <f t="shared" si="16"/>
        <v/>
      </c>
      <c r="J160" s="352">
        <v>100</v>
      </c>
      <c r="K160" s="369" t="str">
        <f t="shared" si="15"/>
        <v/>
      </c>
      <c r="L160" s="353" t="str">
        <f t="shared" si="17"/>
        <v/>
      </c>
      <c r="M160" s="354" t="s">
        <v>68</v>
      </c>
      <c r="N160" s="366" t="str">
        <f t="shared" si="14"/>
        <v/>
      </c>
    </row>
    <row r="161" spans="1:14" ht="17.25" customHeight="1" x14ac:dyDescent="0.3">
      <c r="A161" s="24"/>
      <c r="B161" s="345">
        <v>149</v>
      </c>
      <c r="C161" s="346"/>
      <c r="D161" s="346"/>
      <c r="E161" s="347"/>
      <c r="F161" s="348" t="str">
        <f>IFERROR(VLOOKUP(E161,'Lookup Tables'!$D$4:$F$19,3,FALSE)*$O$6,"")</f>
        <v/>
      </c>
      <c r="G161" s="349">
        <f t="shared" si="12"/>
        <v>100</v>
      </c>
      <c r="H161" s="350" t="str">
        <f t="shared" si="13"/>
        <v/>
      </c>
      <c r="I161" s="351" t="str">
        <f t="shared" si="16"/>
        <v/>
      </c>
      <c r="J161" s="352">
        <v>100</v>
      </c>
      <c r="K161" s="369" t="str">
        <f t="shared" si="15"/>
        <v/>
      </c>
      <c r="L161" s="353" t="str">
        <f t="shared" si="17"/>
        <v/>
      </c>
      <c r="M161" s="354" t="s">
        <v>68</v>
      </c>
      <c r="N161" s="366" t="str">
        <f t="shared" si="14"/>
        <v/>
      </c>
    </row>
    <row r="162" spans="1:14" ht="17.25" customHeight="1" x14ac:dyDescent="0.3">
      <c r="A162" s="24"/>
      <c r="B162" s="345">
        <v>150</v>
      </c>
      <c r="C162" s="346"/>
      <c r="D162" s="346"/>
      <c r="E162" s="347"/>
      <c r="F162" s="348" t="str">
        <f>IFERROR(VLOOKUP(E162,'Lookup Tables'!$D$4:$F$19,3,FALSE)*$O$6,"")</f>
        <v/>
      </c>
      <c r="G162" s="349">
        <f t="shared" si="12"/>
        <v>100</v>
      </c>
      <c r="H162" s="350" t="str">
        <f t="shared" si="13"/>
        <v/>
      </c>
      <c r="I162" s="351" t="str">
        <f t="shared" si="16"/>
        <v/>
      </c>
      <c r="J162" s="352">
        <v>100</v>
      </c>
      <c r="K162" s="369" t="str">
        <f t="shared" si="15"/>
        <v/>
      </c>
      <c r="L162" s="353" t="str">
        <f t="shared" si="17"/>
        <v/>
      </c>
      <c r="M162" s="354" t="s">
        <v>68</v>
      </c>
      <c r="N162" s="366" t="str">
        <f t="shared" si="14"/>
        <v/>
      </c>
    </row>
    <row r="163" spans="1:14" ht="17.25" customHeight="1" x14ac:dyDescent="0.3">
      <c r="A163" s="24"/>
      <c r="B163" s="345">
        <v>151</v>
      </c>
      <c r="C163" s="346"/>
      <c r="D163" s="346"/>
      <c r="E163" s="347"/>
      <c r="F163" s="348" t="str">
        <f>IFERROR(VLOOKUP(E163,'Lookup Tables'!$D$4:$F$19,3,FALSE)*$O$6,"")</f>
        <v/>
      </c>
      <c r="G163" s="349">
        <f t="shared" si="12"/>
        <v>100</v>
      </c>
      <c r="H163" s="350" t="str">
        <f t="shared" si="13"/>
        <v/>
      </c>
      <c r="I163" s="351" t="str">
        <f t="shared" si="16"/>
        <v/>
      </c>
      <c r="J163" s="352">
        <v>100</v>
      </c>
      <c r="K163" s="369" t="str">
        <f t="shared" si="15"/>
        <v/>
      </c>
      <c r="L163" s="353" t="str">
        <f t="shared" si="17"/>
        <v/>
      </c>
      <c r="M163" s="354" t="s">
        <v>68</v>
      </c>
      <c r="N163" s="366" t="str">
        <f t="shared" si="14"/>
        <v/>
      </c>
    </row>
    <row r="164" spans="1:14" ht="17.25" customHeight="1" x14ac:dyDescent="0.3">
      <c r="A164" s="24"/>
      <c r="B164" s="345">
        <v>152</v>
      </c>
      <c r="C164" s="346"/>
      <c r="D164" s="346"/>
      <c r="E164" s="347"/>
      <c r="F164" s="348" t="str">
        <f>IFERROR(VLOOKUP(E164,'Lookup Tables'!$D$4:$F$19,3,FALSE)*$O$6,"")</f>
        <v/>
      </c>
      <c r="G164" s="349">
        <f t="shared" si="12"/>
        <v>100</v>
      </c>
      <c r="H164" s="350" t="str">
        <f t="shared" si="13"/>
        <v/>
      </c>
      <c r="I164" s="351" t="str">
        <f t="shared" si="16"/>
        <v/>
      </c>
      <c r="J164" s="352">
        <v>100</v>
      </c>
      <c r="K164" s="369" t="str">
        <f t="shared" si="15"/>
        <v/>
      </c>
      <c r="L164" s="353" t="str">
        <f t="shared" si="17"/>
        <v/>
      </c>
      <c r="M164" s="354" t="s">
        <v>68</v>
      </c>
      <c r="N164" s="366" t="str">
        <f t="shared" si="14"/>
        <v/>
      </c>
    </row>
    <row r="165" spans="1:14" ht="17.25" customHeight="1" x14ac:dyDescent="0.3">
      <c r="A165" s="24"/>
      <c r="B165" s="345">
        <v>153</v>
      </c>
      <c r="C165" s="346"/>
      <c r="D165" s="346"/>
      <c r="E165" s="347"/>
      <c r="F165" s="348" t="str">
        <f>IFERROR(VLOOKUP(E165,'Lookup Tables'!$D$4:$F$19,3,FALSE)*$O$6,"")</f>
        <v/>
      </c>
      <c r="G165" s="349">
        <f t="shared" si="12"/>
        <v>100</v>
      </c>
      <c r="H165" s="350" t="str">
        <f t="shared" si="13"/>
        <v/>
      </c>
      <c r="I165" s="351" t="str">
        <f t="shared" si="16"/>
        <v/>
      </c>
      <c r="J165" s="352">
        <v>100</v>
      </c>
      <c r="K165" s="369" t="str">
        <f t="shared" si="15"/>
        <v/>
      </c>
      <c r="L165" s="353" t="str">
        <f t="shared" si="17"/>
        <v/>
      </c>
      <c r="M165" s="354" t="s">
        <v>68</v>
      </c>
      <c r="N165" s="366" t="str">
        <f t="shared" si="14"/>
        <v/>
      </c>
    </row>
    <row r="166" spans="1:14" ht="17.25" customHeight="1" x14ac:dyDescent="0.3">
      <c r="A166" s="24"/>
      <c r="B166" s="345">
        <v>154</v>
      </c>
      <c r="C166" s="346"/>
      <c r="D166" s="346"/>
      <c r="E166" s="347"/>
      <c r="F166" s="348" t="str">
        <f>IFERROR(VLOOKUP(E166,'Lookup Tables'!$D$4:$F$19,3,FALSE)*$O$6,"")</f>
        <v/>
      </c>
      <c r="G166" s="349">
        <f t="shared" si="12"/>
        <v>100</v>
      </c>
      <c r="H166" s="350" t="str">
        <f t="shared" si="13"/>
        <v/>
      </c>
      <c r="I166" s="351" t="str">
        <f t="shared" si="16"/>
        <v/>
      </c>
      <c r="J166" s="352">
        <v>100</v>
      </c>
      <c r="K166" s="369" t="str">
        <f t="shared" si="15"/>
        <v/>
      </c>
      <c r="L166" s="353" t="str">
        <f t="shared" si="17"/>
        <v/>
      </c>
      <c r="M166" s="354" t="s">
        <v>68</v>
      </c>
      <c r="N166" s="366" t="str">
        <f t="shared" si="14"/>
        <v/>
      </c>
    </row>
    <row r="167" spans="1:14" ht="17.25" customHeight="1" x14ac:dyDescent="0.3">
      <c r="A167" s="24"/>
      <c r="B167" s="345">
        <v>155</v>
      </c>
      <c r="C167" s="346"/>
      <c r="D167" s="346"/>
      <c r="E167" s="347"/>
      <c r="F167" s="348" t="str">
        <f>IFERROR(VLOOKUP(E167,'Lookup Tables'!$D$4:$F$19,3,FALSE)*$O$6,"")</f>
        <v/>
      </c>
      <c r="G167" s="349">
        <f t="shared" si="12"/>
        <v>100</v>
      </c>
      <c r="H167" s="350" t="str">
        <f t="shared" si="13"/>
        <v/>
      </c>
      <c r="I167" s="351" t="str">
        <f t="shared" si="16"/>
        <v/>
      </c>
      <c r="J167" s="352">
        <v>100</v>
      </c>
      <c r="K167" s="369" t="str">
        <f t="shared" si="15"/>
        <v/>
      </c>
      <c r="L167" s="353" t="str">
        <f t="shared" si="17"/>
        <v/>
      </c>
      <c r="M167" s="354" t="s">
        <v>68</v>
      </c>
      <c r="N167" s="366" t="str">
        <f t="shared" si="14"/>
        <v/>
      </c>
    </row>
    <row r="168" spans="1:14" ht="17.25" customHeight="1" x14ac:dyDescent="0.3">
      <c r="A168" s="24"/>
      <c r="B168" s="345">
        <v>156</v>
      </c>
      <c r="C168" s="346"/>
      <c r="D168" s="346"/>
      <c r="E168" s="347"/>
      <c r="F168" s="348" t="str">
        <f>IFERROR(VLOOKUP(E168,'Lookup Tables'!$D$4:$F$19,3,FALSE)*$O$6,"")</f>
        <v/>
      </c>
      <c r="G168" s="349">
        <f t="shared" si="12"/>
        <v>100</v>
      </c>
      <c r="H168" s="350" t="str">
        <f t="shared" si="13"/>
        <v/>
      </c>
      <c r="I168" s="351" t="str">
        <f t="shared" si="16"/>
        <v/>
      </c>
      <c r="J168" s="352">
        <v>100</v>
      </c>
      <c r="K168" s="369" t="str">
        <f t="shared" si="15"/>
        <v/>
      </c>
      <c r="L168" s="353" t="str">
        <f t="shared" si="17"/>
        <v/>
      </c>
      <c r="M168" s="354" t="s">
        <v>68</v>
      </c>
      <c r="N168" s="366" t="str">
        <f t="shared" si="14"/>
        <v/>
      </c>
    </row>
    <row r="169" spans="1:14" ht="17.25" customHeight="1" x14ac:dyDescent="0.3">
      <c r="A169" s="24"/>
      <c r="B169" s="345">
        <v>157</v>
      </c>
      <c r="C169" s="346"/>
      <c r="D169" s="346"/>
      <c r="E169" s="347"/>
      <c r="F169" s="348" t="str">
        <f>IFERROR(VLOOKUP(E169,'Lookup Tables'!$D$4:$F$19,3,FALSE)*$O$6,"")</f>
        <v/>
      </c>
      <c r="G169" s="349">
        <f t="shared" si="12"/>
        <v>100</v>
      </c>
      <c r="H169" s="350" t="str">
        <f t="shared" si="13"/>
        <v/>
      </c>
      <c r="I169" s="351" t="str">
        <f t="shared" si="16"/>
        <v/>
      </c>
      <c r="J169" s="352">
        <v>100</v>
      </c>
      <c r="K169" s="369" t="str">
        <f t="shared" si="15"/>
        <v/>
      </c>
      <c r="L169" s="353" t="str">
        <f t="shared" si="17"/>
        <v/>
      </c>
      <c r="M169" s="354" t="s">
        <v>68</v>
      </c>
      <c r="N169" s="366" t="str">
        <f t="shared" si="14"/>
        <v/>
      </c>
    </row>
    <row r="170" spans="1:14" ht="17.25" customHeight="1" x14ac:dyDescent="0.3">
      <c r="A170" s="24"/>
      <c r="B170" s="345">
        <v>158</v>
      </c>
      <c r="C170" s="346"/>
      <c r="D170" s="346"/>
      <c r="E170" s="347"/>
      <c r="F170" s="348" t="str">
        <f>IFERROR(VLOOKUP(E170,'Lookup Tables'!$D$4:$F$19,3,FALSE)*$O$6,"")</f>
        <v/>
      </c>
      <c r="G170" s="349">
        <f t="shared" si="12"/>
        <v>100</v>
      </c>
      <c r="H170" s="350" t="str">
        <f t="shared" si="13"/>
        <v/>
      </c>
      <c r="I170" s="351" t="str">
        <f t="shared" si="16"/>
        <v/>
      </c>
      <c r="J170" s="352">
        <v>100</v>
      </c>
      <c r="K170" s="369" t="str">
        <f t="shared" si="15"/>
        <v/>
      </c>
      <c r="L170" s="353" t="str">
        <f t="shared" si="17"/>
        <v/>
      </c>
      <c r="M170" s="354" t="s">
        <v>68</v>
      </c>
      <c r="N170" s="366" t="str">
        <f t="shared" si="14"/>
        <v/>
      </c>
    </row>
    <row r="171" spans="1:14" ht="17.25" customHeight="1" x14ac:dyDescent="0.3">
      <c r="A171" s="24"/>
      <c r="B171" s="345">
        <v>159</v>
      </c>
      <c r="C171" s="346"/>
      <c r="D171" s="346"/>
      <c r="E171" s="347"/>
      <c r="F171" s="348" t="str">
        <f>IFERROR(VLOOKUP(E171,'Lookup Tables'!$D$4:$F$19,3,FALSE)*$O$6,"")</f>
        <v/>
      </c>
      <c r="G171" s="349">
        <f t="shared" si="12"/>
        <v>100</v>
      </c>
      <c r="H171" s="350" t="str">
        <f t="shared" si="13"/>
        <v/>
      </c>
      <c r="I171" s="351" t="str">
        <f t="shared" si="16"/>
        <v/>
      </c>
      <c r="J171" s="352">
        <v>100</v>
      </c>
      <c r="K171" s="369" t="str">
        <f t="shared" si="15"/>
        <v/>
      </c>
      <c r="L171" s="353" t="str">
        <f t="shared" si="17"/>
        <v/>
      </c>
      <c r="M171" s="354" t="s">
        <v>68</v>
      </c>
      <c r="N171" s="366" t="str">
        <f t="shared" si="14"/>
        <v/>
      </c>
    </row>
    <row r="172" spans="1:14" ht="17.25" customHeight="1" x14ac:dyDescent="0.3">
      <c r="A172" s="24"/>
      <c r="B172" s="345">
        <v>160</v>
      </c>
      <c r="C172" s="346"/>
      <c r="D172" s="346"/>
      <c r="E172" s="347"/>
      <c r="F172" s="348" t="str">
        <f>IFERROR(VLOOKUP(E172,'Lookup Tables'!$D$4:$F$19,3,FALSE)*$O$6,"")</f>
        <v/>
      </c>
      <c r="G172" s="349">
        <f t="shared" si="12"/>
        <v>100</v>
      </c>
      <c r="H172" s="350" t="str">
        <f t="shared" si="13"/>
        <v/>
      </c>
      <c r="I172" s="351" t="str">
        <f t="shared" si="16"/>
        <v/>
      </c>
      <c r="J172" s="352">
        <v>100</v>
      </c>
      <c r="K172" s="369" t="str">
        <f t="shared" si="15"/>
        <v/>
      </c>
      <c r="L172" s="353" t="str">
        <f t="shared" si="17"/>
        <v/>
      </c>
      <c r="M172" s="354" t="s">
        <v>68</v>
      </c>
      <c r="N172" s="366" t="str">
        <f t="shared" si="14"/>
        <v/>
      </c>
    </row>
    <row r="173" spans="1:14" ht="17.25" customHeight="1" x14ac:dyDescent="0.3">
      <c r="A173" s="24"/>
      <c r="B173" s="345">
        <v>161</v>
      </c>
      <c r="C173" s="346"/>
      <c r="D173" s="346"/>
      <c r="E173" s="347"/>
      <c r="F173" s="348" t="str">
        <f>IFERROR(VLOOKUP(E173,'Lookup Tables'!$D$4:$F$19,3,FALSE)*$O$6,"")</f>
        <v/>
      </c>
      <c r="G173" s="349">
        <f t="shared" si="12"/>
        <v>100</v>
      </c>
      <c r="H173" s="350" t="str">
        <f t="shared" si="13"/>
        <v/>
      </c>
      <c r="I173" s="351" t="str">
        <f t="shared" si="16"/>
        <v/>
      </c>
      <c r="J173" s="352">
        <v>100</v>
      </c>
      <c r="K173" s="369" t="str">
        <f t="shared" si="15"/>
        <v/>
      </c>
      <c r="L173" s="353" t="str">
        <f t="shared" si="17"/>
        <v/>
      </c>
      <c r="M173" s="354" t="s">
        <v>68</v>
      </c>
      <c r="N173" s="366" t="str">
        <f t="shared" si="14"/>
        <v/>
      </c>
    </row>
    <row r="174" spans="1:14" ht="17.25" customHeight="1" x14ac:dyDescent="0.3">
      <c r="A174" s="24"/>
      <c r="B174" s="345">
        <v>162</v>
      </c>
      <c r="C174" s="346"/>
      <c r="D174" s="346"/>
      <c r="E174" s="347"/>
      <c r="F174" s="348" t="str">
        <f>IFERROR(VLOOKUP(E174,'Lookup Tables'!$D$4:$F$19,3,FALSE)*$O$6,"")</f>
        <v/>
      </c>
      <c r="G174" s="349">
        <f t="shared" si="12"/>
        <v>100</v>
      </c>
      <c r="H174" s="350" t="str">
        <f t="shared" si="13"/>
        <v/>
      </c>
      <c r="I174" s="351" t="str">
        <f t="shared" si="16"/>
        <v/>
      </c>
      <c r="J174" s="352">
        <v>100</v>
      </c>
      <c r="K174" s="369" t="str">
        <f t="shared" si="15"/>
        <v/>
      </c>
      <c r="L174" s="353" t="str">
        <f t="shared" si="17"/>
        <v/>
      </c>
      <c r="M174" s="354" t="s">
        <v>68</v>
      </c>
      <c r="N174" s="366" t="str">
        <f t="shared" si="14"/>
        <v/>
      </c>
    </row>
    <row r="175" spans="1:14" ht="17.25" customHeight="1" x14ac:dyDescent="0.3">
      <c r="A175" s="24"/>
      <c r="B175" s="345">
        <v>163</v>
      </c>
      <c r="C175" s="346"/>
      <c r="D175" s="346"/>
      <c r="E175" s="347"/>
      <c r="F175" s="348" t="str">
        <f>IFERROR(VLOOKUP(E175,'Lookup Tables'!$D$4:$F$19,3,FALSE)*$O$6,"")</f>
        <v/>
      </c>
      <c r="G175" s="349">
        <f t="shared" si="12"/>
        <v>100</v>
      </c>
      <c r="H175" s="350" t="str">
        <f t="shared" si="13"/>
        <v/>
      </c>
      <c r="I175" s="351" t="str">
        <f t="shared" si="16"/>
        <v/>
      </c>
      <c r="J175" s="352">
        <v>100</v>
      </c>
      <c r="K175" s="369" t="str">
        <f t="shared" si="15"/>
        <v/>
      </c>
      <c r="L175" s="353" t="str">
        <f t="shared" si="17"/>
        <v/>
      </c>
      <c r="M175" s="354" t="s">
        <v>68</v>
      </c>
      <c r="N175" s="366" t="str">
        <f t="shared" si="14"/>
        <v/>
      </c>
    </row>
    <row r="176" spans="1:14" ht="17.25" customHeight="1" x14ac:dyDescent="0.3">
      <c r="A176" s="24"/>
      <c r="B176" s="345">
        <v>164</v>
      </c>
      <c r="C176" s="346"/>
      <c r="D176" s="346"/>
      <c r="E176" s="347"/>
      <c r="F176" s="348" t="str">
        <f>IFERROR(VLOOKUP(E176,'Lookup Tables'!$D$4:$F$19,3,FALSE)*$O$6,"")</f>
        <v/>
      </c>
      <c r="G176" s="349">
        <f t="shared" si="12"/>
        <v>100</v>
      </c>
      <c r="H176" s="350" t="str">
        <f t="shared" si="13"/>
        <v/>
      </c>
      <c r="I176" s="351" t="str">
        <f t="shared" si="16"/>
        <v/>
      </c>
      <c r="J176" s="352">
        <v>100</v>
      </c>
      <c r="K176" s="369" t="str">
        <f t="shared" si="15"/>
        <v/>
      </c>
      <c r="L176" s="353" t="str">
        <f t="shared" si="17"/>
        <v/>
      </c>
      <c r="M176" s="354" t="s">
        <v>68</v>
      </c>
      <c r="N176" s="366" t="str">
        <f t="shared" si="14"/>
        <v/>
      </c>
    </row>
    <row r="177" spans="1:14" ht="17.25" customHeight="1" x14ac:dyDescent="0.3">
      <c r="A177" s="24"/>
      <c r="B177" s="345">
        <v>165</v>
      </c>
      <c r="C177" s="346"/>
      <c r="D177" s="346"/>
      <c r="E177" s="347"/>
      <c r="F177" s="348" t="str">
        <f>IFERROR(VLOOKUP(E177,'Lookup Tables'!$D$4:$F$19,3,FALSE)*$O$6,"")</f>
        <v/>
      </c>
      <c r="G177" s="349">
        <f t="shared" si="12"/>
        <v>100</v>
      </c>
      <c r="H177" s="350" t="str">
        <f t="shared" si="13"/>
        <v/>
      </c>
      <c r="I177" s="351" t="str">
        <f t="shared" si="16"/>
        <v/>
      </c>
      <c r="J177" s="352">
        <v>100</v>
      </c>
      <c r="K177" s="369" t="str">
        <f t="shared" si="15"/>
        <v/>
      </c>
      <c r="L177" s="353" t="str">
        <f t="shared" si="17"/>
        <v/>
      </c>
      <c r="M177" s="354" t="s">
        <v>68</v>
      </c>
      <c r="N177" s="366" t="str">
        <f t="shared" si="14"/>
        <v/>
      </c>
    </row>
    <row r="178" spans="1:14" ht="17.25" customHeight="1" x14ac:dyDescent="0.3">
      <c r="A178" s="24"/>
      <c r="B178" s="345">
        <v>166</v>
      </c>
      <c r="C178" s="346"/>
      <c r="D178" s="346"/>
      <c r="E178" s="347"/>
      <c r="F178" s="348" t="str">
        <f>IFERROR(VLOOKUP(E178,'Lookup Tables'!$D$4:$F$19,3,FALSE)*$O$6,"")</f>
        <v/>
      </c>
      <c r="G178" s="349">
        <f t="shared" si="12"/>
        <v>100</v>
      </c>
      <c r="H178" s="350" t="str">
        <f t="shared" si="13"/>
        <v/>
      </c>
      <c r="I178" s="351" t="str">
        <f t="shared" si="16"/>
        <v/>
      </c>
      <c r="J178" s="352">
        <v>100</v>
      </c>
      <c r="K178" s="369" t="str">
        <f t="shared" si="15"/>
        <v/>
      </c>
      <c r="L178" s="353" t="str">
        <f t="shared" si="17"/>
        <v/>
      </c>
      <c r="M178" s="354" t="s">
        <v>68</v>
      </c>
      <c r="N178" s="366" t="str">
        <f t="shared" si="14"/>
        <v/>
      </c>
    </row>
    <row r="179" spans="1:14" ht="17.25" customHeight="1" x14ac:dyDescent="0.3">
      <c r="A179" s="24"/>
      <c r="B179" s="345">
        <v>167</v>
      </c>
      <c r="C179" s="346"/>
      <c r="D179" s="346"/>
      <c r="E179" s="347"/>
      <c r="F179" s="348" t="str">
        <f>IFERROR(VLOOKUP(E179,'Lookup Tables'!$D$4:$F$19,3,FALSE)*$O$6,"")</f>
        <v/>
      </c>
      <c r="G179" s="349">
        <f t="shared" si="12"/>
        <v>100</v>
      </c>
      <c r="H179" s="350" t="str">
        <f t="shared" si="13"/>
        <v/>
      </c>
      <c r="I179" s="351" t="str">
        <f t="shared" si="16"/>
        <v/>
      </c>
      <c r="J179" s="352">
        <v>100</v>
      </c>
      <c r="K179" s="369" t="str">
        <f t="shared" si="15"/>
        <v/>
      </c>
      <c r="L179" s="353" t="str">
        <f t="shared" si="17"/>
        <v/>
      </c>
      <c r="M179" s="354" t="s">
        <v>68</v>
      </c>
      <c r="N179" s="366" t="str">
        <f t="shared" si="14"/>
        <v/>
      </c>
    </row>
    <row r="180" spans="1:14" ht="17.25" customHeight="1" x14ac:dyDescent="0.3">
      <c r="A180" s="24"/>
      <c r="B180" s="345">
        <v>168</v>
      </c>
      <c r="C180" s="346"/>
      <c r="D180" s="346"/>
      <c r="E180" s="347"/>
      <c r="F180" s="348" t="str">
        <f>IFERROR(VLOOKUP(E180,'Lookup Tables'!$D$4:$F$19,3,FALSE)*$O$6,"")</f>
        <v/>
      </c>
      <c r="G180" s="349">
        <f t="shared" si="12"/>
        <v>100</v>
      </c>
      <c r="H180" s="350" t="str">
        <f t="shared" si="13"/>
        <v/>
      </c>
      <c r="I180" s="351" t="str">
        <f t="shared" si="16"/>
        <v/>
      </c>
      <c r="J180" s="352">
        <v>100</v>
      </c>
      <c r="K180" s="369" t="str">
        <f t="shared" si="15"/>
        <v/>
      </c>
      <c r="L180" s="353" t="str">
        <f t="shared" si="17"/>
        <v/>
      </c>
      <c r="M180" s="354" t="s">
        <v>68</v>
      </c>
      <c r="N180" s="366" t="str">
        <f t="shared" si="14"/>
        <v/>
      </c>
    </row>
    <row r="181" spans="1:14" ht="17.25" customHeight="1" x14ac:dyDescent="0.3">
      <c r="A181" s="24"/>
      <c r="B181" s="345">
        <v>169</v>
      </c>
      <c r="C181" s="346"/>
      <c r="D181" s="346"/>
      <c r="E181" s="347"/>
      <c r="F181" s="348" t="str">
        <f>IFERROR(VLOOKUP(E181,'Lookup Tables'!$D$4:$F$19,3,FALSE)*$O$6,"")</f>
        <v/>
      </c>
      <c r="G181" s="349">
        <f t="shared" si="12"/>
        <v>100</v>
      </c>
      <c r="H181" s="350" t="str">
        <f t="shared" si="13"/>
        <v/>
      </c>
      <c r="I181" s="351" t="str">
        <f t="shared" si="16"/>
        <v/>
      </c>
      <c r="J181" s="352">
        <v>100</v>
      </c>
      <c r="K181" s="369" t="str">
        <f t="shared" si="15"/>
        <v/>
      </c>
      <c r="L181" s="353" t="str">
        <f t="shared" si="17"/>
        <v/>
      </c>
      <c r="M181" s="354" t="s">
        <v>68</v>
      </c>
      <c r="N181" s="366" t="str">
        <f t="shared" si="14"/>
        <v/>
      </c>
    </row>
    <row r="182" spans="1:14" ht="17.25" customHeight="1" x14ac:dyDescent="0.3">
      <c r="A182" s="24"/>
      <c r="B182" s="345">
        <v>170</v>
      </c>
      <c r="C182" s="346"/>
      <c r="D182" s="346"/>
      <c r="E182" s="347"/>
      <c r="F182" s="348" t="str">
        <f>IFERROR(VLOOKUP(E182,'Lookup Tables'!$D$4:$F$19,3,FALSE)*$O$6,"")</f>
        <v/>
      </c>
      <c r="G182" s="349">
        <f t="shared" si="12"/>
        <v>100</v>
      </c>
      <c r="H182" s="350" t="str">
        <f t="shared" si="13"/>
        <v/>
      </c>
      <c r="I182" s="351" t="str">
        <f t="shared" si="16"/>
        <v/>
      </c>
      <c r="J182" s="352">
        <v>100</v>
      </c>
      <c r="K182" s="369" t="str">
        <f t="shared" si="15"/>
        <v/>
      </c>
      <c r="L182" s="353" t="str">
        <f t="shared" si="17"/>
        <v/>
      </c>
      <c r="M182" s="354" t="s">
        <v>68</v>
      </c>
      <c r="N182" s="366" t="str">
        <f t="shared" si="14"/>
        <v/>
      </c>
    </row>
    <row r="183" spans="1:14" ht="17.25" customHeight="1" x14ac:dyDescent="0.3">
      <c r="A183" s="24"/>
      <c r="B183" s="345">
        <v>171</v>
      </c>
      <c r="C183" s="346"/>
      <c r="D183" s="346"/>
      <c r="E183" s="347"/>
      <c r="F183" s="348" t="str">
        <f>IFERROR(VLOOKUP(E183,'Lookup Tables'!$D$4:$F$19,3,FALSE)*$O$6,"")</f>
        <v/>
      </c>
      <c r="G183" s="349">
        <f t="shared" si="12"/>
        <v>100</v>
      </c>
      <c r="H183" s="350" t="str">
        <f t="shared" si="13"/>
        <v/>
      </c>
      <c r="I183" s="351" t="str">
        <f t="shared" si="16"/>
        <v/>
      </c>
      <c r="J183" s="352">
        <v>100</v>
      </c>
      <c r="K183" s="369" t="str">
        <f t="shared" si="15"/>
        <v/>
      </c>
      <c r="L183" s="353" t="str">
        <f t="shared" si="17"/>
        <v/>
      </c>
      <c r="M183" s="354" t="s">
        <v>68</v>
      </c>
      <c r="N183" s="366" t="str">
        <f t="shared" si="14"/>
        <v/>
      </c>
    </row>
    <row r="184" spans="1:14" ht="17.25" customHeight="1" x14ac:dyDescent="0.3">
      <c r="A184" s="24"/>
      <c r="B184" s="345">
        <v>172</v>
      </c>
      <c r="C184" s="346"/>
      <c r="D184" s="346"/>
      <c r="E184" s="347"/>
      <c r="F184" s="348" t="str">
        <f>IFERROR(VLOOKUP(E184,'Lookup Tables'!$D$4:$F$19,3,FALSE)*$O$6,"")</f>
        <v/>
      </c>
      <c r="G184" s="349">
        <f t="shared" si="12"/>
        <v>100</v>
      </c>
      <c r="H184" s="350" t="str">
        <f t="shared" si="13"/>
        <v/>
      </c>
      <c r="I184" s="351" t="str">
        <f t="shared" si="16"/>
        <v/>
      </c>
      <c r="J184" s="352">
        <v>100</v>
      </c>
      <c r="K184" s="369" t="str">
        <f t="shared" si="15"/>
        <v/>
      </c>
      <c r="L184" s="353" t="str">
        <f t="shared" si="17"/>
        <v/>
      </c>
      <c r="M184" s="354" t="s">
        <v>68</v>
      </c>
      <c r="N184" s="366" t="str">
        <f t="shared" si="14"/>
        <v/>
      </c>
    </row>
    <row r="185" spans="1:14" ht="17.25" customHeight="1" x14ac:dyDescent="0.3">
      <c r="A185" s="24"/>
      <c r="B185" s="345">
        <v>173</v>
      </c>
      <c r="C185" s="346"/>
      <c r="D185" s="346"/>
      <c r="E185" s="347"/>
      <c r="F185" s="348" t="str">
        <f>IFERROR(VLOOKUP(E185,'Lookup Tables'!$D$4:$F$19,3,FALSE)*$O$6,"")</f>
        <v/>
      </c>
      <c r="G185" s="349">
        <f t="shared" si="12"/>
        <v>100</v>
      </c>
      <c r="H185" s="350" t="str">
        <f t="shared" si="13"/>
        <v/>
      </c>
      <c r="I185" s="351" t="str">
        <f t="shared" si="16"/>
        <v/>
      </c>
      <c r="J185" s="352">
        <v>100</v>
      </c>
      <c r="K185" s="369" t="str">
        <f t="shared" si="15"/>
        <v/>
      </c>
      <c r="L185" s="353" t="str">
        <f t="shared" si="17"/>
        <v/>
      </c>
      <c r="M185" s="354" t="s">
        <v>68</v>
      </c>
      <c r="N185" s="366" t="str">
        <f t="shared" si="14"/>
        <v/>
      </c>
    </row>
    <row r="186" spans="1:14" ht="17.25" customHeight="1" x14ac:dyDescent="0.3">
      <c r="A186" s="24"/>
      <c r="B186" s="345">
        <v>174</v>
      </c>
      <c r="C186" s="346"/>
      <c r="D186" s="346"/>
      <c r="E186" s="347"/>
      <c r="F186" s="348" t="str">
        <f>IFERROR(VLOOKUP(E186,'Lookup Tables'!$D$4:$F$19,3,FALSE)*$O$6,"")</f>
        <v/>
      </c>
      <c r="G186" s="349">
        <f t="shared" si="12"/>
        <v>100</v>
      </c>
      <c r="H186" s="350" t="str">
        <f t="shared" si="13"/>
        <v/>
      </c>
      <c r="I186" s="351" t="str">
        <f t="shared" si="16"/>
        <v/>
      </c>
      <c r="J186" s="352">
        <v>100</v>
      </c>
      <c r="K186" s="369" t="str">
        <f t="shared" si="15"/>
        <v/>
      </c>
      <c r="L186" s="353" t="str">
        <f t="shared" si="17"/>
        <v/>
      </c>
      <c r="M186" s="354" t="s">
        <v>68</v>
      </c>
      <c r="N186" s="366" t="str">
        <f t="shared" si="14"/>
        <v/>
      </c>
    </row>
    <row r="187" spans="1:14" ht="17.25" customHeight="1" x14ac:dyDescent="0.3">
      <c r="A187" s="24"/>
      <c r="B187" s="345">
        <v>175</v>
      </c>
      <c r="C187" s="346"/>
      <c r="D187" s="346"/>
      <c r="E187" s="347"/>
      <c r="F187" s="348" t="str">
        <f>IFERROR(VLOOKUP(E187,'Lookup Tables'!$D$4:$F$19,3,FALSE)*$O$6,"")</f>
        <v/>
      </c>
      <c r="G187" s="349">
        <f t="shared" si="12"/>
        <v>100</v>
      </c>
      <c r="H187" s="350" t="str">
        <f t="shared" si="13"/>
        <v/>
      </c>
      <c r="I187" s="351" t="str">
        <f t="shared" si="16"/>
        <v/>
      </c>
      <c r="J187" s="352">
        <v>100</v>
      </c>
      <c r="K187" s="369" t="str">
        <f t="shared" si="15"/>
        <v/>
      </c>
      <c r="L187" s="353" t="str">
        <f t="shared" si="17"/>
        <v/>
      </c>
      <c r="M187" s="354" t="s">
        <v>68</v>
      </c>
      <c r="N187" s="366" t="str">
        <f t="shared" si="14"/>
        <v/>
      </c>
    </row>
    <row r="188" spans="1:14" ht="17.25" customHeight="1" x14ac:dyDescent="0.3">
      <c r="A188" s="24"/>
      <c r="B188" s="345">
        <v>176</v>
      </c>
      <c r="C188" s="346"/>
      <c r="D188" s="346"/>
      <c r="E188" s="347"/>
      <c r="F188" s="348" t="str">
        <f>IFERROR(VLOOKUP(E188,'Lookup Tables'!$D$4:$F$19,3,FALSE)*$O$6,"")</f>
        <v/>
      </c>
      <c r="G188" s="349">
        <f t="shared" si="12"/>
        <v>100</v>
      </c>
      <c r="H188" s="350" t="str">
        <f t="shared" si="13"/>
        <v/>
      </c>
      <c r="I188" s="351" t="str">
        <f t="shared" si="16"/>
        <v/>
      </c>
      <c r="J188" s="352">
        <v>100</v>
      </c>
      <c r="K188" s="369" t="str">
        <f t="shared" si="15"/>
        <v/>
      </c>
      <c r="L188" s="353" t="str">
        <f t="shared" si="17"/>
        <v/>
      </c>
      <c r="M188" s="354" t="s">
        <v>68</v>
      </c>
      <c r="N188" s="366" t="str">
        <f t="shared" si="14"/>
        <v/>
      </c>
    </row>
    <row r="189" spans="1:14" ht="17.25" customHeight="1" x14ac:dyDescent="0.3">
      <c r="A189" s="24"/>
      <c r="B189" s="345">
        <v>177</v>
      </c>
      <c r="C189" s="346"/>
      <c r="D189" s="346"/>
      <c r="E189" s="347"/>
      <c r="F189" s="348" t="str">
        <f>IFERROR(VLOOKUP(E189,'Lookup Tables'!$D$4:$F$19,3,FALSE)*$O$6,"")</f>
        <v/>
      </c>
      <c r="G189" s="349">
        <f t="shared" si="12"/>
        <v>100</v>
      </c>
      <c r="H189" s="350" t="str">
        <f t="shared" si="13"/>
        <v/>
      </c>
      <c r="I189" s="351" t="str">
        <f t="shared" si="16"/>
        <v/>
      </c>
      <c r="J189" s="352">
        <v>100</v>
      </c>
      <c r="K189" s="369" t="str">
        <f t="shared" si="15"/>
        <v/>
      </c>
      <c r="L189" s="353" t="str">
        <f t="shared" si="17"/>
        <v/>
      </c>
      <c r="M189" s="354" t="s">
        <v>68</v>
      </c>
      <c r="N189" s="366" t="str">
        <f t="shared" si="14"/>
        <v/>
      </c>
    </row>
    <row r="190" spans="1:14" ht="17.25" customHeight="1" x14ac:dyDescent="0.3">
      <c r="A190" s="24"/>
      <c r="B190" s="345">
        <v>178</v>
      </c>
      <c r="C190" s="346"/>
      <c r="D190" s="346"/>
      <c r="E190" s="347"/>
      <c r="F190" s="348" t="str">
        <f>IFERROR(VLOOKUP(E190,'Lookup Tables'!$D$4:$F$19,3,FALSE)*$O$6,"")</f>
        <v/>
      </c>
      <c r="G190" s="349">
        <f t="shared" si="12"/>
        <v>100</v>
      </c>
      <c r="H190" s="350" t="str">
        <f t="shared" si="13"/>
        <v/>
      </c>
      <c r="I190" s="351" t="str">
        <f t="shared" si="16"/>
        <v/>
      </c>
      <c r="J190" s="352">
        <v>100</v>
      </c>
      <c r="K190" s="369" t="str">
        <f t="shared" si="15"/>
        <v/>
      </c>
      <c r="L190" s="353" t="str">
        <f t="shared" si="17"/>
        <v/>
      </c>
      <c r="M190" s="354" t="s">
        <v>68</v>
      </c>
      <c r="N190" s="366" t="str">
        <f t="shared" si="14"/>
        <v/>
      </c>
    </row>
    <row r="191" spans="1:14" ht="17.25" customHeight="1" x14ac:dyDescent="0.3">
      <c r="A191" s="24"/>
      <c r="B191" s="345">
        <v>179</v>
      </c>
      <c r="C191" s="346"/>
      <c r="D191" s="346"/>
      <c r="E191" s="347"/>
      <c r="F191" s="348" t="str">
        <f>IFERROR(VLOOKUP(E191,'Lookup Tables'!$D$4:$F$19,3,FALSE)*$O$6,"")</f>
        <v/>
      </c>
      <c r="G191" s="349">
        <f t="shared" si="12"/>
        <v>100</v>
      </c>
      <c r="H191" s="350" t="str">
        <f t="shared" si="13"/>
        <v/>
      </c>
      <c r="I191" s="351" t="str">
        <f t="shared" si="16"/>
        <v/>
      </c>
      <c r="J191" s="352">
        <v>100</v>
      </c>
      <c r="K191" s="369" t="str">
        <f t="shared" si="15"/>
        <v/>
      </c>
      <c r="L191" s="353" t="str">
        <f t="shared" si="17"/>
        <v/>
      </c>
      <c r="M191" s="354" t="s">
        <v>68</v>
      </c>
      <c r="N191" s="366" t="str">
        <f t="shared" si="14"/>
        <v/>
      </c>
    </row>
    <row r="192" spans="1:14" ht="17.25" customHeight="1" x14ac:dyDescent="0.3">
      <c r="A192" s="24"/>
      <c r="B192" s="345">
        <v>180</v>
      </c>
      <c r="C192" s="346"/>
      <c r="D192" s="346"/>
      <c r="E192" s="347"/>
      <c r="F192" s="348" t="str">
        <f>IFERROR(VLOOKUP(E192,'Lookup Tables'!$D$4:$F$19,3,FALSE)*$O$6,"")</f>
        <v/>
      </c>
      <c r="G192" s="349">
        <f t="shared" si="12"/>
        <v>100</v>
      </c>
      <c r="H192" s="350" t="str">
        <f t="shared" si="13"/>
        <v/>
      </c>
      <c r="I192" s="351" t="str">
        <f t="shared" si="16"/>
        <v/>
      </c>
      <c r="J192" s="352">
        <v>100</v>
      </c>
      <c r="K192" s="369" t="str">
        <f t="shared" si="15"/>
        <v/>
      </c>
      <c r="L192" s="353" t="str">
        <f t="shared" si="17"/>
        <v/>
      </c>
      <c r="M192" s="354" t="s">
        <v>68</v>
      </c>
      <c r="N192" s="366" t="str">
        <f t="shared" si="14"/>
        <v/>
      </c>
    </row>
    <row r="193" spans="1:14" ht="17.25" customHeight="1" x14ac:dyDescent="0.3">
      <c r="A193" s="24"/>
      <c r="B193" s="345">
        <v>181</v>
      </c>
      <c r="C193" s="346"/>
      <c r="D193" s="346"/>
      <c r="E193" s="347"/>
      <c r="F193" s="348" t="str">
        <f>IFERROR(VLOOKUP(E193,'Lookup Tables'!$D$4:$F$19,3,FALSE)*$O$6,"")</f>
        <v/>
      </c>
      <c r="G193" s="349">
        <f t="shared" si="12"/>
        <v>100</v>
      </c>
      <c r="H193" s="350" t="str">
        <f t="shared" si="13"/>
        <v/>
      </c>
      <c r="I193" s="351" t="str">
        <f t="shared" si="16"/>
        <v/>
      </c>
      <c r="J193" s="352">
        <v>100</v>
      </c>
      <c r="K193" s="369" t="str">
        <f t="shared" si="15"/>
        <v/>
      </c>
      <c r="L193" s="353" t="str">
        <f t="shared" si="17"/>
        <v/>
      </c>
      <c r="M193" s="354" t="s">
        <v>68</v>
      </c>
      <c r="N193" s="366" t="str">
        <f t="shared" si="14"/>
        <v/>
      </c>
    </row>
    <row r="194" spans="1:14" ht="17.25" customHeight="1" x14ac:dyDescent="0.3">
      <c r="A194" s="24"/>
      <c r="B194" s="345">
        <v>182</v>
      </c>
      <c r="C194" s="346"/>
      <c r="D194" s="346"/>
      <c r="E194" s="347"/>
      <c r="F194" s="348" t="str">
        <f>IFERROR(VLOOKUP(E194,'Lookup Tables'!$D$4:$F$19,3,FALSE)*$O$6,"")</f>
        <v/>
      </c>
      <c r="G194" s="349">
        <f t="shared" si="12"/>
        <v>100</v>
      </c>
      <c r="H194" s="350" t="str">
        <f t="shared" si="13"/>
        <v/>
      </c>
      <c r="I194" s="351" t="str">
        <f t="shared" si="16"/>
        <v/>
      </c>
      <c r="J194" s="352">
        <v>100</v>
      </c>
      <c r="K194" s="369" t="str">
        <f t="shared" si="15"/>
        <v/>
      </c>
      <c r="L194" s="353" t="str">
        <f t="shared" si="17"/>
        <v/>
      </c>
      <c r="M194" s="354" t="s">
        <v>68</v>
      </c>
      <c r="N194" s="366" t="str">
        <f t="shared" si="14"/>
        <v/>
      </c>
    </row>
    <row r="195" spans="1:14" ht="17.25" customHeight="1" x14ac:dyDescent="0.3">
      <c r="A195" s="24"/>
      <c r="B195" s="345">
        <v>183</v>
      </c>
      <c r="C195" s="346"/>
      <c r="D195" s="346"/>
      <c r="E195" s="347"/>
      <c r="F195" s="348" t="str">
        <f>IFERROR(VLOOKUP(E195,'Lookup Tables'!$D$4:$F$19,3,FALSE)*$O$6,"")</f>
        <v/>
      </c>
      <c r="G195" s="349">
        <f t="shared" si="12"/>
        <v>100</v>
      </c>
      <c r="H195" s="350" t="str">
        <f t="shared" si="13"/>
        <v/>
      </c>
      <c r="I195" s="351" t="str">
        <f t="shared" si="16"/>
        <v/>
      </c>
      <c r="J195" s="352">
        <v>100</v>
      </c>
      <c r="K195" s="369" t="str">
        <f t="shared" si="15"/>
        <v/>
      </c>
      <c r="L195" s="353" t="str">
        <f t="shared" si="17"/>
        <v/>
      </c>
      <c r="M195" s="354" t="s">
        <v>68</v>
      </c>
      <c r="N195" s="366" t="str">
        <f t="shared" si="14"/>
        <v/>
      </c>
    </row>
    <row r="196" spans="1:14" ht="17.25" customHeight="1" x14ac:dyDescent="0.3">
      <c r="A196" s="24"/>
      <c r="B196" s="345">
        <v>184</v>
      </c>
      <c r="C196" s="346"/>
      <c r="D196" s="346"/>
      <c r="E196" s="347"/>
      <c r="F196" s="348" t="str">
        <f>IFERROR(VLOOKUP(E196,'Lookup Tables'!$D$4:$F$19,3,FALSE)*$O$6,"")</f>
        <v/>
      </c>
      <c r="G196" s="349">
        <f t="shared" si="12"/>
        <v>100</v>
      </c>
      <c r="H196" s="350" t="str">
        <f t="shared" si="13"/>
        <v/>
      </c>
      <c r="I196" s="351" t="str">
        <f t="shared" si="16"/>
        <v/>
      </c>
      <c r="J196" s="352">
        <v>100</v>
      </c>
      <c r="K196" s="369" t="str">
        <f t="shared" si="15"/>
        <v/>
      </c>
      <c r="L196" s="353" t="str">
        <f t="shared" si="17"/>
        <v/>
      </c>
      <c r="M196" s="354" t="s">
        <v>68</v>
      </c>
      <c r="N196" s="366" t="str">
        <f t="shared" si="14"/>
        <v/>
      </c>
    </row>
    <row r="197" spans="1:14" ht="17.25" customHeight="1" x14ac:dyDescent="0.3">
      <c r="A197" s="24"/>
      <c r="B197" s="345">
        <v>185</v>
      </c>
      <c r="C197" s="346"/>
      <c r="D197" s="346"/>
      <c r="E197" s="347"/>
      <c r="F197" s="348" t="str">
        <f>IFERROR(VLOOKUP(E197,'Lookup Tables'!$D$4:$F$19,3,FALSE)*$O$6,"")</f>
        <v/>
      </c>
      <c r="G197" s="349">
        <f t="shared" si="12"/>
        <v>100</v>
      </c>
      <c r="H197" s="350" t="str">
        <f t="shared" si="13"/>
        <v/>
      </c>
      <c r="I197" s="351" t="str">
        <f t="shared" si="16"/>
        <v/>
      </c>
      <c r="J197" s="352">
        <v>100</v>
      </c>
      <c r="K197" s="369" t="str">
        <f t="shared" si="15"/>
        <v/>
      </c>
      <c r="L197" s="353" t="str">
        <f t="shared" si="17"/>
        <v/>
      </c>
      <c r="M197" s="354" t="s">
        <v>68</v>
      </c>
      <c r="N197" s="366" t="str">
        <f t="shared" si="14"/>
        <v/>
      </c>
    </row>
    <row r="198" spans="1:14" ht="17.25" customHeight="1" x14ac:dyDescent="0.3">
      <c r="A198" s="24"/>
      <c r="B198" s="345">
        <v>186</v>
      </c>
      <c r="C198" s="346"/>
      <c r="D198" s="346"/>
      <c r="E198" s="347"/>
      <c r="F198" s="348" t="str">
        <f>IFERROR(VLOOKUP(E198,'Lookup Tables'!$D$4:$F$19,3,FALSE)*$O$6,"")</f>
        <v/>
      </c>
      <c r="G198" s="349">
        <f t="shared" si="12"/>
        <v>100</v>
      </c>
      <c r="H198" s="350" t="str">
        <f t="shared" si="13"/>
        <v/>
      </c>
      <c r="I198" s="351" t="str">
        <f t="shared" si="16"/>
        <v/>
      </c>
      <c r="J198" s="352">
        <v>100</v>
      </c>
      <c r="K198" s="369" t="str">
        <f t="shared" si="15"/>
        <v/>
      </c>
      <c r="L198" s="353" t="str">
        <f t="shared" si="17"/>
        <v/>
      </c>
      <c r="M198" s="354" t="s">
        <v>68</v>
      </c>
      <c r="N198" s="366" t="str">
        <f t="shared" si="14"/>
        <v/>
      </c>
    </row>
    <row r="199" spans="1:14" ht="17.25" customHeight="1" x14ac:dyDescent="0.3">
      <c r="A199" s="24"/>
      <c r="B199" s="345">
        <v>187</v>
      </c>
      <c r="C199" s="346"/>
      <c r="D199" s="346"/>
      <c r="E199" s="347"/>
      <c r="F199" s="348" t="str">
        <f>IFERROR(VLOOKUP(E199,'Lookup Tables'!$D$4:$F$19,3,FALSE)*$O$6,"")</f>
        <v/>
      </c>
      <c r="G199" s="349">
        <f t="shared" si="12"/>
        <v>100</v>
      </c>
      <c r="H199" s="350" t="str">
        <f t="shared" si="13"/>
        <v/>
      </c>
      <c r="I199" s="351" t="str">
        <f t="shared" si="16"/>
        <v/>
      </c>
      <c r="J199" s="352">
        <v>100</v>
      </c>
      <c r="K199" s="369" t="str">
        <f t="shared" si="15"/>
        <v/>
      </c>
      <c r="L199" s="353" t="str">
        <f t="shared" si="17"/>
        <v/>
      </c>
      <c r="M199" s="354" t="s">
        <v>68</v>
      </c>
      <c r="N199" s="366" t="str">
        <f t="shared" si="14"/>
        <v/>
      </c>
    </row>
    <row r="200" spans="1:14" ht="17.25" customHeight="1" x14ac:dyDescent="0.3">
      <c r="A200" s="24"/>
      <c r="B200" s="345">
        <v>188</v>
      </c>
      <c r="C200" s="346"/>
      <c r="D200" s="346"/>
      <c r="E200" s="347"/>
      <c r="F200" s="348" t="str">
        <f>IFERROR(VLOOKUP(E200,'Lookup Tables'!$D$4:$F$19,3,FALSE)*$O$6,"")</f>
        <v/>
      </c>
      <c r="G200" s="349">
        <f t="shared" si="12"/>
        <v>100</v>
      </c>
      <c r="H200" s="350" t="str">
        <f t="shared" si="13"/>
        <v/>
      </c>
      <c r="I200" s="351" t="str">
        <f t="shared" si="16"/>
        <v/>
      </c>
      <c r="J200" s="352">
        <v>100</v>
      </c>
      <c r="K200" s="369" t="str">
        <f t="shared" si="15"/>
        <v/>
      </c>
      <c r="L200" s="353" t="str">
        <f t="shared" si="17"/>
        <v/>
      </c>
      <c r="M200" s="354" t="s">
        <v>68</v>
      </c>
      <c r="N200" s="366" t="str">
        <f t="shared" si="14"/>
        <v/>
      </c>
    </row>
    <row r="201" spans="1:14" ht="17.25" customHeight="1" x14ac:dyDescent="0.3">
      <c r="A201" s="24"/>
      <c r="B201" s="345">
        <v>189</v>
      </c>
      <c r="C201" s="346"/>
      <c r="D201" s="346"/>
      <c r="E201" s="347"/>
      <c r="F201" s="348" t="str">
        <f>IFERROR(VLOOKUP(E201,'Lookup Tables'!$D$4:$F$19,3,FALSE)*$O$6,"")</f>
        <v/>
      </c>
      <c r="G201" s="349">
        <f t="shared" si="12"/>
        <v>100</v>
      </c>
      <c r="H201" s="350" t="str">
        <f t="shared" si="13"/>
        <v/>
      </c>
      <c r="I201" s="351" t="str">
        <f t="shared" si="16"/>
        <v/>
      </c>
      <c r="J201" s="352">
        <v>100</v>
      </c>
      <c r="K201" s="369" t="str">
        <f t="shared" si="15"/>
        <v/>
      </c>
      <c r="L201" s="353" t="str">
        <f t="shared" si="17"/>
        <v/>
      </c>
      <c r="M201" s="354" t="s">
        <v>68</v>
      </c>
      <c r="N201" s="366" t="str">
        <f t="shared" si="14"/>
        <v/>
      </c>
    </row>
    <row r="202" spans="1:14" ht="17.25" customHeight="1" x14ac:dyDescent="0.3">
      <c r="A202" s="24"/>
      <c r="B202" s="345">
        <v>190</v>
      </c>
      <c r="C202" s="346"/>
      <c r="D202" s="346"/>
      <c r="E202" s="347"/>
      <c r="F202" s="348" t="str">
        <f>IFERROR(VLOOKUP(E202,'Lookup Tables'!$D$4:$F$19,3,FALSE)*$O$6,"")</f>
        <v/>
      </c>
      <c r="G202" s="349">
        <f t="shared" si="12"/>
        <v>100</v>
      </c>
      <c r="H202" s="350" t="str">
        <f t="shared" si="13"/>
        <v/>
      </c>
      <c r="I202" s="351" t="str">
        <f t="shared" si="16"/>
        <v/>
      </c>
      <c r="J202" s="352">
        <v>100</v>
      </c>
      <c r="K202" s="369" t="str">
        <f t="shared" si="15"/>
        <v/>
      </c>
      <c r="L202" s="353" t="str">
        <f t="shared" si="17"/>
        <v/>
      </c>
      <c r="M202" s="354" t="s">
        <v>68</v>
      </c>
      <c r="N202" s="366" t="str">
        <f t="shared" si="14"/>
        <v/>
      </c>
    </row>
    <row r="203" spans="1:14" ht="17.25" customHeight="1" x14ac:dyDescent="0.3">
      <c r="A203" s="24"/>
      <c r="B203" s="345">
        <v>191</v>
      </c>
      <c r="C203" s="346"/>
      <c r="D203" s="346"/>
      <c r="E203" s="347"/>
      <c r="F203" s="348" t="str">
        <f>IFERROR(VLOOKUP(E203,'Lookup Tables'!$D$4:$F$19,3,FALSE)*$O$6,"")</f>
        <v/>
      </c>
      <c r="G203" s="349">
        <f t="shared" si="12"/>
        <v>100</v>
      </c>
      <c r="H203" s="350" t="str">
        <f t="shared" si="13"/>
        <v/>
      </c>
      <c r="I203" s="351" t="str">
        <f t="shared" si="16"/>
        <v/>
      </c>
      <c r="J203" s="352">
        <v>100</v>
      </c>
      <c r="K203" s="369" t="str">
        <f t="shared" si="15"/>
        <v/>
      </c>
      <c r="L203" s="353" t="str">
        <f t="shared" si="17"/>
        <v/>
      </c>
      <c r="M203" s="354" t="s">
        <v>68</v>
      </c>
      <c r="N203" s="366" t="str">
        <f t="shared" si="14"/>
        <v/>
      </c>
    </row>
    <row r="204" spans="1:14" ht="17.25" customHeight="1" x14ac:dyDescent="0.3">
      <c r="A204" s="24"/>
      <c r="B204" s="345">
        <v>192</v>
      </c>
      <c r="C204" s="346"/>
      <c r="D204" s="346"/>
      <c r="E204" s="347"/>
      <c r="F204" s="348" t="str">
        <f>IFERROR(VLOOKUP(E204,'Lookup Tables'!$D$4:$F$19,3,FALSE)*$O$6,"")</f>
        <v/>
      </c>
      <c r="G204" s="349">
        <f t="shared" si="12"/>
        <v>100</v>
      </c>
      <c r="H204" s="350" t="str">
        <f t="shared" si="13"/>
        <v/>
      </c>
      <c r="I204" s="351" t="str">
        <f t="shared" si="16"/>
        <v/>
      </c>
      <c r="J204" s="352">
        <v>100</v>
      </c>
      <c r="K204" s="369" t="str">
        <f t="shared" si="15"/>
        <v/>
      </c>
      <c r="L204" s="353" t="str">
        <f t="shared" si="17"/>
        <v/>
      </c>
      <c r="M204" s="354" t="s">
        <v>68</v>
      </c>
      <c r="N204" s="366" t="str">
        <f t="shared" si="14"/>
        <v/>
      </c>
    </row>
    <row r="205" spans="1:14" ht="17.25" customHeight="1" x14ac:dyDescent="0.3">
      <c r="A205" s="24"/>
      <c r="B205" s="345">
        <v>193</v>
      </c>
      <c r="C205" s="346"/>
      <c r="D205" s="346"/>
      <c r="E205" s="347"/>
      <c r="F205" s="348" t="str">
        <f>IFERROR(VLOOKUP(E205,'Lookup Tables'!$D$4:$F$19,3,FALSE)*$O$6,"")</f>
        <v/>
      </c>
      <c r="G205" s="349">
        <f t="shared" ref="G205:G268" si="18">$O$4</f>
        <v>100</v>
      </c>
      <c r="H205" s="350" t="str">
        <f t="shared" ref="H205:H268" si="19">IF(ISBLANK($E205),"",$F205*($O$4/100))</f>
        <v/>
      </c>
      <c r="I205" s="351" t="str">
        <f t="shared" si="16"/>
        <v/>
      </c>
      <c r="J205" s="352">
        <v>100</v>
      </c>
      <c r="K205" s="369" t="str">
        <f t="shared" si="15"/>
        <v/>
      </c>
      <c r="L205" s="353" t="str">
        <f t="shared" si="17"/>
        <v/>
      </c>
      <c r="M205" s="354" t="s">
        <v>68</v>
      </c>
      <c r="N205" s="366" t="str">
        <f t="shared" ref="N205:N268" si="20">IF(ISBLANK($M205),"",IF(ISBLANK($E205),"",$L205*INDEX(Life_expectancy_factor,MATCH($M205,Life_expectancy_input,0))))</f>
        <v/>
      </c>
    </row>
    <row r="206" spans="1:14" ht="17.25" customHeight="1" x14ac:dyDescent="0.3">
      <c r="A206" s="24"/>
      <c r="B206" s="345">
        <v>194</v>
      </c>
      <c r="C206" s="346"/>
      <c r="D206" s="346"/>
      <c r="E206" s="347"/>
      <c r="F206" s="348" t="str">
        <f>IFERROR(VLOOKUP(E206,'Lookup Tables'!$D$4:$F$19,3,FALSE)*$O$6,"")</f>
        <v/>
      </c>
      <c r="G206" s="349">
        <f t="shared" si="18"/>
        <v>100</v>
      </c>
      <c r="H206" s="350" t="str">
        <f t="shared" si="19"/>
        <v/>
      </c>
      <c r="I206" s="351" t="str">
        <f t="shared" si="16"/>
        <v/>
      </c>
      <c r="J206" s="352">
        <v>100</v>
      </c>
      <c r="K206" s="369" t="str">
        <f t="shared" ref="K206:K269" si="21">IF(ISBLANK($E206),"",$I206*($J206/100))</f>
        <v/>
      </c>
      <c r="L206" s="353" t="str">
        <f t="shared" si="17"/>
        <v/>
      </c>
      <c r="M206" s="354" t="s">
        <v>68</v>
      </c>
      <c r="N206" s="366" t="str">
        <f t="shared" si="20"/>
        <v/>
      </c>
    </row>
    <row r="207" spans="1:14" ht="17.25" customHeight="1" x14ac:dyDescent="0.3">
      <c r="A207" s="24"/>
      <c r="B207" s="345">
        <v>195</v>
      </c>
      <c r="C207" s="346"/>
      <c r="D207" s="346"/>
      <c r="E207" s="347"/>
      <c r="F207" s="348" t="str">
        <f>IFERROR(VLOOKUP(E207,'Lookup Tables'!$D$4:$F$19,3,FALSE)*$O$6,"")</f>
        <v/>
      </c>
      <c r="G207" s="349">
        <f t="shared" si="18"/>
        <v>100</v>
      </c>
      <c r="H207" s="350" t="str">
        <f t="shared" si="19"/>
        <v/>
      </c>
      <c r="I207" s="351" t="str">
        <f t="shared" ref="I207:I270" si="22">H207</f>
        <v/>
      </c>
      <c r="J207" s="352">
        <v>100</v>
      </c>
      <c r="K207" s="369" t="str">
        <f t="shared" si="21"/>
        <v/>
      </c>
      <c r="L207" s="353" t="str">
        <f t="shared" ref="L207:L270" si="23">K207</f>
        <v/>
      </c>
      <c r="M207" s="354" t="s">
        <v>68</v>
      </c>
      <c r="N207" s="366" t="str">
        <f t="shared" si="20"/>
        <v/>
      </c>
    </row>
    <row r="208" spans="1:14" ht="17.25" customHeight="1" x14ac:dyDescent="0.3">
      <c r="A208" s="24"/>
      <c r="B208" s="345">
        <v>196</v>
      </c>
      <c r="C208" s="346"/>
      <c r="D208" s="346"/>
      <c r="E208" s="347"/>
      <c r="F208" s="348" t="str">
        <f>IFERROR(VLOOKUP(E208,'Lookup Tables'!$D$4:$F$19,3,FALSE)*$O$6,"")</f>
        <v/>
      </c>
      <c r="G208" s="349">
        <f t="shared" si="18"/>
        <v>100</v>
      </c>
      <c r="H208" s="350" t="str">
        <f t="shared" si="19"/>
        <v/>
      </c>
      <c r="I208" s="351" t="str">
        <f t="shared" si="22"/>
        <v/>
      </c>
      <c r="J208" s="352">
        <v>100</v>
      </c>
      <c r="K208" s="369" t="str">
        <f t="shared" si="21"/>
        <v/>
      </c>
      <c r="L208" s="353" t="str">
        <f t="shared" si="23"/>
        <v/>
      </c>
      <c r="M208" s="354" t="s">
        <v>68</v>
      </c>
      <c r="N208" s="366" t="str">
        <f t="shared" si="20"/>
        <v/>
      </c>
    </row>
    <row r="209" spans="1:14" ht="17.25" customHeight="1" x14ac:dyDescent="0.3">
      <c r="A209" s="24"/>
      <c r="B209" s="345">
        <v>197</v>
      </c>
      <c r="C209" s="346"/>
      <c r="D209" s="346"/>
      <c r="E209" s="347"/>
      <c r="F209" s="348" t="str">
        <f>IFERROR(VLOOKUP(E209,'Lookup Tables'!$D$4:$F$19,3,FALSE)*$O$6,"")</f>
        <v/>
      </c>
      <c r="G209" s="349">
        <f t="shared" si="18"/>
        <v>100</v>
      </c>
      <c r="H209" s="350" t="str">
        <f t="shared" si="19"/>
        <v/>
      </c>
      <c r="I209" s="351" t="str">
        <f t="shared" si="22"/>
        <v/>
      </c>
      <c r="J209" s="352">
        <v>100</v>
      </c>
      <c r="K209" s="369" t="str">
        <f t="shared" si="21"/>
        <v/>
      </c>
      <c r="L209" s="353" t="str">
        <f t="shared" si="23"/>
        <v/>
      </c>
      <c r="M209" s="354" t="s">
        <v>68</v>
      </c>
      <c r="N209" s="366" t="str">
        <f t="shared" si="20"/>
        <v/>
      </c>
    </row>
    <row r="210" spans="1:14" ht="17.25" customHeight="1" x14ac:dyDescent="0.3">
      <c r="A210" s="24"/>
      <c r="B210" s="345">
        <v>198</v>
      </c>
      <c r="C210" s="346"/>
      <c r="D210" s="346"/>
      <c r="E210" s="347"/>
      <c r="F210" s="348" t="str">
        <f>IFERROR(VLOOKUP(E210,'Lookup Tables'!$D$4:$F$19,3,FALSE)*$O$6,"")</f>
        <v/>
      </c>
      <c r="G210" s="349">
        <f t="shared" si="18"/>
        <v>100</v>
      </c>
      <c r="H210" s="350" t="str">
        <f t="shared" si="19"/>
        <v/>
      </c>
      <c r="I210" s="351" t="str">
        <f t="shared" si="22"/>
        <v/>
      </c>
      <c r="J210" s="352">
        <v>100</v>
      </c>
      <c r="K210" s="369" t="str">
        <f t="shared" si="21"/>
        <v/>
      </c>
      <c r="L210" s="353" t="str">
        <f t="shared" si="23"/>
        <v/>
      </c>
      <c r="M210" s="354" t="s">
        <v>68</v>
      </c>
      <c r="N210" s="366" t="str">
        <f t="shared" si="20"/>
        <v/>
      </c>
    </row>
    <row r="211" spans="1:14" ht="17.25" customHeight="1" x14ac:dyDescent="0.3">
      <c r="A211" s="24"/>
      <c r="B211" s="345">
        <v>199</v>
      </c>
      <c r="C211" s="346"/>
      <c r="D211" s="346"/>
      <c r="E211" s="347"/>
      <c r="F211" s="348" t="str">
        <f>IFERROR(VLOOKUP(E211,'Lookup Tables'!$D$4:$F$19,3,FALSE)*$O$6,"")</f>
        <v/>
      </c>
      <c r="G211" s="349">
        <f t="shared" si="18"/>
        <v>100</v>
      </c>
      <c r="H211" s="350" t="str">
        <f t="shared" si="19"/>
        <v/>
      </c>
      <c r="I211" s="351" t="str">
        <f t="shared" si="22"/>
        <v/>
      </c>
      <c r="J211" s="352">
        <v>100</v>
      </c>
      <c r="K211" s="369" t="str">
        <f t="shared" si="21"/>
        <v/>
      </c>
      <c r="L211" s="353" t="str">
        <f t="shared" si="23"/>
        <v/>
      </c>
      <c r="M211" s="354" t="s">
        <v>68</v>
      </c>
      <c r="N211" s="366" t="str">
        <f t="shared" si="20"/>
        <v/>
      </c>
    </row>
    <row r="212" spans="1:14" ht="17.25" customHeight="1" x14ac:dyDescent="0.3">
      <c r="A212" s="24"/>
      <c r="B212" s="345">
        <v>200</v>
      </c>
      <c r="C212" s="346"/>
      <c r="D212" s="346"/>
      <c r="E212" s="347"/>
      <c r="F212" s="348" t="str">
        <f>IFERROR(VLOOKUP(E212,'Lookup Tables'!$D$4:$F$19,3,FALSE)*$O$6,"")</f>
        <v/>
      </c>
      <c r="G212" s="349">
        <f t="shared" si="18"/>
        <v>100</v>
      </c>
      <c r="H212" s="350" t="str">
        <f t="shared" si="19"/>
        <v/>
      </c>
      <c r="I212" s="351" t="str">
        <f t="shared" si="22"/>
        <v/>
      </c>
      <c r="J212" s="352">
        <v>100</v>
      </c>
      <c r="K212" s="369" t="str">
        <f t="shared" si="21"/>
        <v/>
      </c>
      <c r="L212" s="353" t="str">
        <f t="shared" si="23"/>
        <v/>
      </c>
      <c r="M212" s="354" t="s">
        <v>68</v>
      </c>
      <c r="N212" s="366" t="str">
        <f t="shared" si="20"/>
        <v/>
      </c>
    </row>
    <row r="213" spans="1:14" ht="17.25" customHeight="1" x14ac:dyDescent="0.3">
      <c r="A213" s="24"/>
      <c r="B213" s="345">
        <v>201</v>
      </c>
      <c r="C213" s="346"/>
      <c r="D213" s="346"/>
      <c r="E213" s="347"/>
      <c r="F213" s="348" t="str">
        <f>IFERROR(VLOOKUP(E213,'Lookup Tables'!$D$4:$F$19,3,FALSE)*$O$6,"")</f>
        <v/>
      </c>
      <c r="G213" s="349">
        <f t="shared" si="18"/>
        <v>100</v>
      </c>
      <c r="H213" s="350" t="str">
        <f t="shared" si="19"/>
        <v/>
      </c>
      <c r="I213" s="351" t="str">
        <f t="shared" si="22"/>
        <v/>
      </c>
      <c r="J213" s="352">
        <v>100</v>
      </c>
      <c r="K213" s="369" t="str">
        <f t="shared" si="21"/>
        <v/>
      </c>
      <c r="L213" s="353" t="str">
        <f t="shared" si="23"/>
        <v/>
      </c>
      <c r="M213" s="354" t="s">
        <v>68</v>
      </c>
      <c r="N213" s="366" t="str">
        <f t="shared" si="20"/>
        <v/>
      </c>
    </row>
    <row r="214" spans="1:14" ht="17.25" customHeight="1" x14ac:dyDescent="0.3">
      <c r="A214" s="24"/>
      <c r="B214" s="345">
        <v>202</v>
      </c>
      <c r="C214" s="346"/>
      <c r="D214" s="346"/>
      <c r="E214" s="347"/>
      <c r="F214" s="348" t="str">
        <f>IFERROR(VLOOKUP(E214,'Lookup Tables'!$D$4:$F$19,3,FALSE)*$O$6,"")</f>
        <v/>
      </c>
      <c r="G214" s="349">
        <f t="shared" si="18"/>
        <v>100</v>
      </c>
      <c r="H214" s="350" t="str">
        <f t="shared" si="19"/>
        <v/>
      </c>
      <c r="I214" s="351" t="str">
        <f t="shared" si="22"/>
        <v/>
      </c>
      <c r="J214" s="352">
        <v>100</v>
      </c>
      <c r="K214" s="369" t="str">
        <f t="shared" si="21"/>
        <v/>
      </c>
      <c r="L214" s="353" t="str">
        <f t="shared" si="23"/>
        <v/>
      </c>
      <c r="M214" s="354" t="s">
        <v>68</v>
      </c>
      <c r="N214" s="366" t="str">
        <f t="shared" si="20"/>
        <v/>
      </c>
    </row>
    <row r="215" spans="1:14" ht="17.25" customHeight="1" x14ac:dyDescent="0.3">
      <c r="A215" s="24"/>
      <c r="B215" s="345">
        <v>203</v>
      </c>
      <c r="C215" s="346"/>
      <c r="D215" s="346"/>
      <c r="E215" s="347"/>
      <c r="F215" s="348" t="str">
        <f>IFERROR(VLOOKUP(E215,'Lookup Tables'!$D$4:$F$19,3,FALSE)*$O$6,"")</f>
        <v/>
      </c>
      <c r="G215" s="349">
        <f t="shared" si="18"/>
        <v>100</v>
      </c>
      <c r="H215" s="350" t="str">
        <f t="shared" si="19"/>
        <v/>
      </c>
      <c r="I215" s="351" t="str">
        <f t="shared" si="22"/>
        <v/>
      </c>
      <c r="J215" s="352">
        <v>100</v>
      </c>
      <c r="K215" s="369" t="str">
        <f t="shared" si="21"/>
        <v/>
      </c>
      <c r="L215" s="353" t="str">
        <f t="shared" si="23"/>
        <v/>
      </c>
      <c r="M215" s="354" t="s">
        <v>68</v>
      </c>
      <c r="N215" s="366" t="str">
        <f t="shared" si="20"/>
        <v/>
      </c>
    </row>
    <row r="216" spans="1:14" ht="17.25" customHeight="1" x14ac:dyDescent="0.3">
      <c r="A216" s="24"/>
      <c r="B216" s="345">
        <v>204</v>
      </c>
      <c r="C216" s="346"/>
      <c r="D216" s="346"/>
      <c r="E216" s="347"/>
      <c r="F216" s="348" t="str">
        <f>IFERROR(VLOOKUP(E216,'Lookup Tables'!$D$4:$F$19,3,FALSE)*$O$6,"")</f>
        <v/>
      </c>
      <c r="G216" s="349">
        <f t="shared" si="18"/>
        <v>100</v>
      </c>
      <c r="H216" s="350" t="str">
        <f t="shared" si="19"/>
        <v/>
      </c>
      <c r="I216" s="351" t="str">
        <f t="shared" si="22"/>
        <v/>
      </c>
      <c r="J216" s="352">
        <v>100</v>
      </c>
      <c r="K216" s="369" t="str">
        <f t="shared" si="21"/>
        <v/>
      </c>
      <c r="L216" s="353" t="str">
        <f t="shared" si="23"/>
        <v/>
      </c>
      <c r="M216" s="354" t="s">
        <v>68</v>
      </c>
      <c r="N216" s="366" t="str">
        <f t="shared" si="20"/>
        <v/>
      </c>
    </row>
    <row r="217" spans="1:14" ht="17.25" customHeight="1" x14ac:dyDescent="0.3">
      <c r="A217" s="24"/>
      <c r="B217" s="345">
        <v>205</v>
      </c>
      <c r="C217" s="346"/>
      <c r="D217" s="346"/>
      <c r="E217" s="347"/>
      <c r="F217" s="348" t="str">
        <f>IFERROR(VLOOKUP(E217,'Lookup Tables'!$D$4:$F$19,3,FALSE)*$O$6,"")</f>
        <v/>
      </c>
      <c r="G217" s="349">
        <f t="shared" si="18"/>
        <v>100</v>
      </c>
      <c r="H217" s="350" t="str">
        <f t="shared" si="19"/>
        <v/>
      </c>
      <c r="I217" s="351" t="str">
        <f t="shared" si="22"/>
        <v/>
      </c>
      <c r="J217" s="352">
        <v>100</v>
      </c>
      <c r="K217" s="369" t="str">
        <f t="shared" si="21"/>
        <v/>
      </c>
      <c r="L217" s="353" t="str">
        <f t="shared" si="23"/>
        <v/>
      </c>
      <c r="M217" s="354" t="s">
        <v>68</v>
      </c>
      <c r="N217" s="366" t="str">
        <f t="shared" si="20"/>
        <v/>
      </c>
    </row>
    <row r="218" spans="1:14" ht="17.25" customHeight="1" x14ac:dyDescent="0.3">
      <c r="A218" s="24"/>
      <c r="B218" s="345">
        <v>206</v>
      </c>
      <c r="C218" s="346"/>
      <c r="D218" s="346"/>
      <c r="E218" s="347"/>
      <c r="F218" s="348" t="str">
        <f>IFERROR(VLOOKUP(E218,'Lookup Tables'!$D$4:$F$19,3,FALSE)*$O$6,"")</f>
        <v/>
      </c>
      <c r="G218" s="349">
        <f t="shared" si="18"/>
        <v>100</v>
      </c>
      <c r="H218" s="350" t="str">
        <f t="shared" si="19"/>
        <v/>
      </c>
      <c r="I218" s="351" t="str">
        <f t="shared" si="22"/>
        <v/>
      </c>
      <c r="J218" s="352">
        <v>100</v>
      </c>
      <c r="K218" s="369" t="str">
        <f t="shared" si="21"/>
        <v/>
      </c>
      <c r="L218" s="353" t="str">
        <f t="shared" si="23"/>
        <v/>
      </c>
      <c r="M218" s="354" t="s">
        <v>68</v>
      </c>
      <c r="N218" s="366" t="str">
        <f t="shared" si="20"/>
        <v/>
      </c>
    </row>
    <row r="219" spans="1:14" ht="17.25" customHeight="1" x14ac:dyDescent="0.3">
      <c r="A219" s="24"/>
      <c r="B219" s="345">
        <v>207</v>
      </c>
      <c r="C219" s="346"/>
      <c r="D219" s="346"/>
      <c r="E219" s="347"/>
      <c r="F219" s="348" t="str">
        <f>IFERROR(VLOOKUP(E219,'Lookup Tables'!$D$4:$F$19,3,FALSE)*$O$6,"")</f>
        <v/>
      </c>
      <c r="G219" s="349">
        <f t="shared" si="18"/>
        <v>100</v>
      </c>
      <c r="H219" s="350" t="str">
        <f t="shared" si="19"/>
        <v/>
      </c>
      <c r="I219" s="351" t="str">
        <f t="shared" si="22"/>
        <v/>
      </c>
      <c r="J219" s="352">
        <v>100</v>
      </c>
      <c r="K219" s="369" t="str">
        <f t="shared" si="21"/>
        <v/>
      </c>
      <c r="L219" s="353" t="str">
        <f t="shared" si="23"/>
        <v/>
      </c>
      <c r="M219" s="354" t="s">
        <v>68</v>
      </c>
      <c r="N219" s="366" t="str">
        <f t="shared" si="20"/>
        <v/>
      </c>
    </row>
    <row r="220" spans="1:14" ht="17.25" customHeight="1" x14ac:dyDescent="0.3">
      <c r="A220" s="24"/>
      <c r="B220" s="345">
        <v>208</v>
      </c>
      <c r="C220" s="346"/>
      <c r="D220" s="346"/>
      <c r="E220" s="347"/>
      <c r="F220" s="348" t="str">
        <f>IFERROR(VLOOKUP(E220,'Lookup Tables'!$D$4:$F$19,3,FALSE)*$O$6,"")</f>
        <v/>
      </c>
      <c r="G220" s="349">
        <f t="shared" si="18"/>
        <v>100</v>
      </c>
      <c r="H220" s="350" t="str">
        <f t="shared" si="19"/>
        <v/>
      </c>
      <c r="I220" s="351" t="str">
        <f t="shared" si="22"/>
        <v/>
      </c>
      <c r="J220" s="352">
        <v>100</v>
      </c>
      <c r="K220" s="369" t="str">
        <f t="shared" si="21"/>
        <v/>
      </c>
      <c r="L220" s="353" t="str">
        <f t="shared" si="23"/>
        <v/>
      </c>
      <c r="M220" s="354" t="s">
        <v>68</v>
      </c>
      <c r="N220" s="366" t="str">
        <f t="shared" si="20"/>
        <v/>
      </c>
    </row>
    <row r="221" spans="1:14" ht="17.25" customHeight="1" x14ac:dyDescent="0.3">
      <c r="A221" s="24"/>
      <c r="B221" s="345">
        <v>209</v>
      </c>
      <c r="C221" s="346"/>
      <c r="D221" s="346"/>
      <c r="E221" s="347"/>
      <c r="F221" s="348" t="str">
        <f>IFERROR(VLOOKUP(E221,'Lookup Tables'!$D$4:$F$19,3,FALSE)*$O$6,"")</f>
        <v/>
      </c>
      <c r="G221" s="349">
        <f t="shared" si="18"/>
        <v>100</v>
      </c>
      <c r="H221" s="350" t="str">
        <f t="shared" si="19"/>
        <v/>
      </c>
      <c r="I221" s="351" t="str">
        <f t="shared" si="22"/>
        <v/>
      </c>
      <c r="J221" s="352">
        <v>100</v>
      </c>
      <c r="K221" s="369" t="str">
        <f t="shared" si="21"/>
        <v/>
      </c>
      <c r="L221" s="353" t="str">
        <f t="shared" si="23"/>
        <v/>
      </c>
      <c r="M221" s="354" t="s">
        <v>68</v>
      </c>
      <c r="N221" s="366" t="str">
        <f t="shared" si="20"/>
        <v/>
      </c>
    </row>
    <row r="222" spans="1:14" ht="17.25" customHeight="1" x14ac:dyDescent="0.3">
      <c r="A222" s="24"/>
      <c r="B222" s="345">
        <v>210</v>
      </c>
      <c r="C222" s="346"/>
      <c r="D222" s="346"/>
      <c r="E222" s="347"/>
      <c r="F222" s="348" t="str">
        <f>IFERROR(VLOOKUP(E222,'Lookup Tables'!$D$4:$F$19,3,FALSE)*$O$6,"")</f>
        <v/>
      </c>
      <c r="G222" s="349">
        <f t="shared" si="18"/>
        <v>100</v>
      </c>
      <c r="H222" s="350" t="str">
        <f t="shared" si="19"/>
        <v/>
      </c>
      <c r="I222" s="351" t="str">
        <f t="shared" si="22"/>
        <v/>
      </c>
      <c r="J222" s="352">
        <v>100</v>
      </c>
      <c r="K222" s="369" t="str">
        <f t="shared" si="21"/>
        <v/>
      </c>
      <c r="L222" s="353" t="str">
        <f t="shared" si="23"/>
        <v/>
      </c>
      <c r="M222" s="354" t="s">
        <v>68</v>
      </c>
      <c r="N222" s="366" t="str">
        <f t="shared" si="20"/>
        <v/>
      </c>
    </row>
    <row r="223" spans="1:14" ht="17.25" customHeight="1" x14ac:dyDescent="0.3">
      <c r="A223" s="24"/>
      <c r="B223" s="345">
        <v>211</v>
      </c>
      <c r="C223" s="346"/>
      <c r="D223" s="346"/>
      <c r="E223" s="347"/>
      <c r="F223" s="348" t="str">
        <f>IFERROR(VLOOKUP(E223,'Lookup Tables'!$D$4:$F$19,3,FALSE)*$O$6,"")</f>
        <v/>
      </c>
      <c r="G223" s="349">
        <f t="shared" si="18"/>
        <v>100</v>
      </c>
      <c r="H223" s="350" t="str">
        <f t="shared" si="19"/>
        <v/>
      </c>
      <c r="I223" s="351" t="str">
        <f t="shared" si="22"/>
        <v/>
      </c>
      <c r="J223" s="352">
        <v>100</v>
      </c>
      <c r="K223" s="369" t="str">
        <f t="shared" si="21"/>
        <v/>
      </c>
      <c r="L223" s="353" t="str">
        <f t="shared" si="23"/>
        <v/>
      </c>
      <c r="M223" s="354" t="s">
        <v>68</v>
      </c>
      <c r="N223" s="366" t="str">
        <f t="shared" si="20"/>
        <v/>
      </c>
    </row>
    <row r="224" spans="1:14" ht="17.25" customHeight="1" x14ac:dyDescent="0.3">
      <c r="A224" s="24"/>
      <c r="B224" s="345">
        <v>212</v>
      </c>
      <c r="C224" s="346"/>
      <c r="D224" s="346"/>
      <c r="E224" s="347"/>
      <c r="F224" s="348" t="str">
        <f>IFERROR(VLOOKUP(E224,'Lookup Tables'!$D$4:$F$19,3,FALSE)*$O$6,"")</f>
        <v/>
      </c>
      <c r="G224" s="349">
        <f t="shared" si="18"/>
        <v>100</v>
      </c>
      <c r="H224" s="350" t="str">
        <f t="shared" si="19"/>
        <v/>
      </c>
      <c r="I224" s="351" t="str">
        <f t="shared" si="22"/>
        <v/>
      </c>
      <c r="J224" s="352">
        <v>100</v>
      </c>
      <c r="K224" s="369" t="str">
        <f t="shared" si="21"/>
        <v/>
      </c>
      <c r="L224" s="353" t="str">
        <f t="shared" si="23"/>
        <v/>
      </c>
      <c r="M224" s="354" t="s">
        <v>68</v>
      </c>
      <c r="N224" s="366" t="str">
        <f t="shared" si="20"/>
        <v/>
      </c>
    </row>
    <row r="225" spans="1:14" ht="17.25" customHeight="1" x14ac:dyDescent="0.3">
      <c r="A225" s="24"/>
      <c r="B225" s="345">
        <v>213</v>
      </c>
      <c r="C225" s="346"/>
      <c r="D225" s="346"/>
      <c r="E225" s="347"/>
      <c r="F225" s="348" t="str">
        <f>IFERROR(VLOOKUP(E225,'Lookup Tables'!$D$4:$F$19,3,FALSE)*$O$6,"")</f>
        <v/>
      </c>
      <c r="G225" s="349">
        <f t="shared" si="18"/>
        <v>100</v>
      </c>
      <c r="H225" s="350" t="str">
        <f t="shared" si="19"/>
        <v/>
      </c>
      <c r="I225" s="351" t="str">
        <f t="shared" si="22"/>
        <v/>
      </c>
      <c r="J225" s="352">
        <v>100</v>
      </c>
      <c r="K225" s="369" t="str">
        <f t="shared" si="21"/>
        <v/>
      </c>
      <c r="L225" s="353" t="str">
        <f t="shared" si="23"/>
        <v/>
      </c>
      <c r="M225" s="354" t="s">
        <v>68</v>
      </c>
      <c r="N225" s="366" t="str">
        <f t="shared" si="20"/>
        <v/>
      </c>
    </row>
    <row r="226" spans="1:14" ht="17.25" customHeight="1" x14ac:dyDescent="0.3">
      <c r="A226" s="24"/>
      <c r="B226" s="345">
        <v>214</v>
      </c>
      <c r="C226" s="346"/>
      <c r="D226" s="346"/>
      <c r="E226" s="347"/>
      <c r="F226" s="348" t="str">
        <f>IFERROR(VLOOKUP(E226,'Lookup Tables'!$D$4:$F$19,3,FALSE)*$O$6,"")</f>
        <v/>
      </c>
      <c r="G226" s="349">
        <f t="shared" si="18"/>
        <v>100</v>
      </c>
      <c r="H226" s="350" t="str">
        <f t="shared" si="19"/>
        <v/>
      </c>
      <c r="I226" s="351" t="str">
        <f t="shared" si="22"/>
        <v/>
      </c>
      <c r="J226" s="352">
        <v>100</v>
      </c>
      <c r="K226" s="369" t="str">
        <f t="shared" si="21"/>
        <v/>
      </c>
      <c r="L226" s="353" t="str">
        <f t="shared" si="23"/>
        <v/>
      </c>
      <c r="M226" s="354" t="s">
        <v>68</v>
      </c>
      <c r="N226" s="366" t="str">
        <f t="shared" si="20"/>
        <v/>
      </c>
    </row>
    <row r="227" spans="1:14" ht="17.25" customHeight="1" x14ac:dyDescent="0.3">
      <c r="A227" s="24"/>
      <c r="B227" s="345">
        <v>215</v>
      </c>
      <c r="C227" s="346"/>
      <c r="D227" s="346"/>
      <c r="E227" s="347"/>
      <c r="F227" s="348" t="str">
        <f>IFERROR(VLOOKUP(E227,'Lookup Tables'!$D$4:$F$19,3,FALSE)*$O$6,"")</f>
        <v/>
      </c>
      <c r="G227" s="349">
        <f t="shared" si="18"/>
        <v>100</v>
      </c>
      <c r="H227" s="350" t="str">
        <f t="shared" si="19"/>
        <v/>
      </c>
      <c r="I227" s="351" t="str">
        <f t="shared" si="22"/>
        <v/>
      </c>
      <c r="J227" s="352">
        <v>100</v>
      </c>
      <c r="K227" s="369" t="str">
        <f t="shared" si="21"/>
        <v/>
      </c>
      <c r="L227" s="353" t="str">
        <f t="shared" si="23"/>
        <v/>
      </c>
      <c r="M227" s="354" t="s">
        <v>68</v>
      </c>
      <c r="N227" s="366" t="str">
        <f t="shared" si="20"/>
        <v/>
      </c>
    </row>
    <row r="228" spans="1:14" ht="17.25" customHeight="1" x14ac:dyDescent="0.3">
      <c r="A228" s="24"/>
      <c r="B228" s="345">
        <v>216</v>
      </c>
      <c r="C228" s="346"/>
      <c r="D228" s="346"/>
      <c r="E228" s="347"/>
      <c r="F228" s="348" t="str">
        <f>IFERROR(VLOOKUP(E228,'Lookup Tables'!$D$4:$F$19,3,FALSE)*$O$6,"")</f>
        <v/>
      </c>
      <c r="G228" s="349">
        <f t="shared" si="18"/>
        <v>100</v>
      </c>
      <c r="H228" s="350" t="str">
        <f t="shared" si="19"/>
        <v/>
      </c>
      <c r="I228" s="351" t="str">
        <f t="shared" si="22"/>
        <v/>
      </c>
      <c r="J228" s="352">
        <v>100</v>
      </c>
      <c r="K228" s="369" t="str">
        <f t="shared" si="21"/>
        <v/>
      </c>
      <c r="L228" s="353" t="str">
        <f t="shared" si="23"/>
        <v/>
      </c>
      <c r="M228" s="354" t="s">
        <v>68</v>
      </c>
      <c r="N228" s="366" t="str">
        <f t="shared" si="20"/>
        <v/>
      </c>
    </row>
    <row r="229" spans="1:14" ht="17.25" customHeight="1" x14ac:dyDescent="0.3">
      <c r="A229" s="24"/>
      <c r="B229" s="345">
        <v>217</v>
      </c>
      <c r="C229" s="346"/>
      <c r="D229" s="346"/>
      <c r="E229" s="347"/>
      <c r="F229" s="348" t="str">
        <f>IFERROR(VLOOKUP(E229,'Lookup Tables'!$D$4:$F$19,3,FALSE)*$O$6,"")</f>
        <v/>
      </c>
      <c r="G229" s="349">
        <f t="shared" si="18"/>
        <v>100</v>
      </c>
      <c r="H229" s="350" t="str">
        <f t="shared" si="19"/>
        <v/>
      </c>
      <c r="I229" s="351" t="str">
        <f t="shared" si="22"/>
        <v/>
      </c>
      <c r="J229" s="352">
        <v>100</v>
      </c>
      <c r="K229" s="369" t="str">
        <f t="shared" si="21"/>
        <v/>
      </c>
      <c r="L229" s="353" t="str">
        <f t="shared" si="23"/>
        <v/>
      </c>
      <c r="M229" s="354" t="s">
        <v>68</v>
      </c>
      <c r="N229" s="366" t="str">
        <f t="shared" si="20"/>
        <v/>
      </c>
    </row>
    <row r="230" spans="1:14" ht="17.25" customHeight="1" x14ac:dyDescent="0.3">
      <c r="A230" s="24"/>
      <c r="B230" s="345">
        <v>218</v>
      </c>
      <c r="C230" s="346"/>
      <c r="D230" s="346"/>
      <c r="E230" s="347"/>
      <c r="F230" s="348" t="str">
        <f>IFERROR(VLOOKUP(E230,'Lookup Tables'!$D$4:$F$19,3,FALSE)*$O$6,"")</f>
        <v/>
      </c>
      <c r="G230" s="349">
        <f t="shared" si="18"/>
        <v>100</v>
      </c>
      <c r="H230" s="350" t="str">
        <f t="shared" si="19"/>
        <v/>
      </c>
      <c r="I230" s="351" t="str">
        <f t="shared" si="22"/>
        <v/>
      </c>
      <c r="J230" s="352">
        <v>100</v>
      </c>
      <c r="K230" s="369" t="str">
        <f t="shared" si="21"/>
        <v/>
      </c>
      <c r="L230" s="353" t="str">
        <f t="shared" si="23"/>
        <v/>
      </c>
      <c r="M230" s="354" t="s">
        <v>68</v>
      </c>
      <c r="N230" s="366" t="str">
        <f t="shared" si="20"/>
        <v/>
      </c>
    </row>
    <row r="231" spans="1:14" ht="17.25" customHeight="1" x14ac:dyDescent="0.3">
      <c r="A231" s="24"/>
      <c r="B231" s="345">
        <v>219</v>
      </c>
      <c r="C231" s="346"/>
      <c r="D231" s="346"/>
      <c r="E231" s="347"/>
      <c r="F231" s="348" t="str">
        <f>IFERROR(VLOOKUP(E231,'Lookup Tables'!$D$4:$F$19,3,FALSE)*$O$6,"")</f>
        <v/>
      </c>
      <c r="G231" s="349">
        <f t="shared" si="18"/>
        <v>100</v>
      </c>
      <c r="H231" s="350" t="str">
        <f t="shared" si="19"/>
        <v/>
      </c>
      <c r="I231" s="351" t="str">
        <f t="shared" si="22"/>
        <v/>
      </c>
      <c r="J231" s="352">
        <v>100</v>
      </c>
      <c r="K231" s="369" t="str">
        <f t="shared" si="21"/>
        <v/>
      </c>
      <c r="L231" s="353" t="str">
        <f t="shared" si="23"/>
        <v/>
      </c>
      <c r="M231" s="354" t="s">
        <v>68</v>
      </c>
      <c r="N231" s="366" t="str">
        <f t="shared" si="20"/>
        <v/>
      </c>
    </row>
    <row r="232" spans="1:14" ht="17.25" customHeight="1" x14ac:dyDescent="0.3">
      <c r="A232" s="24"/>
      <c r="B232" s="345">
        <v>220</v>
      </c>
      <c r="C232" s="346"/>
      <c r="D232" s="346"/>
      <c r="E232" s="347"/>
      <c r="F232" s="348" t="str">
        <f>IFERROR(VLOOKUP(E232,'Lookup Tables'!$D$4:$F$19,3,FALSE)*$O$6,"")</f>
        <v/>
      </c>
      <c r="G232" s="349">
        <f t="shared" si="18"/>
        <v>100</v>
      </c>
      <c r="H232" s="350" t="str">
        <f t="shared" si="19"/>
        <v/>
      </c>
      <c r="I232" s="351" t="str">
        <f t="shared" si="22"/>
        <v/>
      </c>
      <c r="J232" s="352">
        <v>100</v>
      </c>
      <c r="K232" s="369" t="str">
        <f t="shared" si="21"/>
        <v/>
      </c>
      <c r="L232" s="353" t="str">
        <f t="shared" si="23"/>
        <v/>
      </c>
      <c r="M232" s="354" t="s">
        <v>68</v>
      </c>
      <c r="N232" s="366" t="str">
        <f t="shared" si="20"/>
        <v/>
      </c>
    </row>
    <row r="233" spans="1:14" ht="17.25" customHeight="1" x14ac:dyDescent="0.3">
      <c r="A233" s="24"/>
      <c r="B233" s="345">
        <v>221</v>
      </c>
      <c r="C233" s="346"/>
      <c r="D233" s="346"/>
      <c r="E233" s="347"/>
      <c r="F233" s="348" t="str">
        <f>IFERROR(VLOOKUP(E233,'Lookup Tables'!$D$4:$F$19,3,FALSE)*$O$6,"")</f>
        <v/>
      </c>
      <c r="G233" s="349">
        <f t="shared" si="18"/>
        <v>100</v>
      </c>
      <c r="H233" s="350" t="str">
        <f t="shared" si="19"/>
        <v/>
      </c>
      <c r="I233" s="351" t="str">
        <f t="shared" si="22"/>
        <v/>
      </c>
      <c r="J233" s="352">
        <v>100</v>
      </c>
      <c r="K233" s="369" t="str">
        <f t="shared" si="21"/>
        <v/>
      </c>
      <c r="L233" s="353" t="str">
        <f t="shared" si="23"/>
        <v/>
      </c>
      <c r="M233" s="354" t="s">
        <v>68</v>
      </c>
      <c r="N233" s="366" t="str">
        <f t="shared" si="20"/>
        <v/>
      </c>
    </row>
    <row r="234" spans="1:14" ht="17.25" customHeight="1" x14ac:dyDescent="0.3">
      <c r="A234" s="24"/>
      <c r="B234" s="345">
        <v>222</v>
      </c>
      <c r="C234" s="346"/>
      <c r="D234" s="346"/>
      <c r="E234" s="347"/>
      <c r="F234" s="348" t="str">
        <f>IFERROR(VLOOKUP(E234,'Lookup Tables'!$D$4:$F$19,3,FALSE)*$O$6,"")</f>
        <v/>
      </c>
      <c r="G234" s="349">
        <f t="shared" si="18"/>
        <v>100</v>
      </c>
      <c r="H234" s="350" t="str">
        <f t="shared" si="19"/>
        <v/>
      </c>
      <c r="I234" s="351" t="str">
        <f t="shared" si="22"/>
        <v/>
      </c>
      <c r="J234" s="352">
        <v>100</v>
      </c>
      <c r="K234" s="369" t="str">
        <f t="shared" si="21"/>
        <v/>
      </c>
      <c r="L234" s="353" t="str">
        <f t="shared" si="23"/>
        <v/>
      </c>
      <c r="M234" s="354" t="s">
        <v>68</v>
      </c>
      <c r="N234" s="366" t="str">
        <f t="shared" si="20"/>
        <v/>
      </c>
    </row>
    <row r="235" spans="1:14" ht="17.25" customHeight="1" x14ac:dyDescent="0.3">
      <c r="A235" s="24"/>
      <c r="B235" s="345">
        <v>223</v>
      </c>
      <c r="C235" s="346"/>
      <c r="D235" s="346"/>
      <c r="E235" s="347"/>
      <c r="F235" s="348" t="str">
        <f>IFERROR(VLOOKUP(E235,'Lookup Tables'!$D$4:$F$19,3,FALSE)*$O$6,"")</f>
        <v/>
      </c>
      <c r="G235" s="349">
        <f t="shared" si="18"/>
        <v>100</v>
      </c>
      <c r="H235" s="350" t="str">
        <f t="shared" si="19"/>
        <v/>
      </c>
      <c r="I235" s="351" t="str">
        <f t="shared" si="22"/>
        <v/>
      </c>
      <c r="J235" s="352">
        <v>100</v>
      </c>
      <c r="K235" s="369" t="str">
        <f t="shared" si="21"/>
        <v/>
      </c>
      <c r="L235" s="353" t="str">
        <f t="shared" si="23"/>
        <v/>
      </c>
      <c r="M235" s="354" t="s">
        <v>68</v>
      </c>
      <c r="N235" s="366" t="str">
        <f t="shared" si="20"/>
        <v/>
      </c>
    </row>
    <row r="236" spans="1:14" ht="17.25" customHeight="1" x14ac:dyDescent="0.3">
      <c r="A236" s="24"/>
      <c r="B236" s="345">
        <v>224</v>
      </c>
      <c r="C236" s="346"/>
      <c r="D236" s="346"/>
      <c r="E236" s="347"/>
      <c r="F236" s="348" t="str">
        <f>IFERROR(VLOOKUP(E236,'Lookup Tables'!$D$4:$F$19,3,FALSE)*$O$6,"")</f>
        <v/>
      </c>
      <c r="G236" s="349">
        <f t="shared" si="18"/>
        <v>100</v>
      </c>
      <c r="H236" s="350" t="str">
        <f t="shared" si="19"/>
        <v/>
      </c>
      <c r="I236" s="351" t="str">
        <f t="shared" si="22"/>
        <v/>
      </c>
      <c r="J236" s="352">
        <v>100</v>
      </c>
      <c r="K236" s="369" t="str">
        <f t="shared" si="21"/>
        <v/>
      </c>
      <c r="L236" s="353" t="str">
        <f t="shared" si="23"/>
        <v/>
      </c>
      <c r="M236" s="354" t="s">
        <v>68</v>
      </c>
      <c r="N236" s="366" t="str">
        <f t="shared" si="20"/>
        <v/>
      </c>
    </row>
    <row r="237" spans="1:14" ht="17.25" customHeight="1" x14ac:dyDescent="0.3">
      <c r="A237" s="24"/>
      <c r="B237" s="345">
        <v>225</v>
      </c>
      <c r="C237" s="346"/>
      <c r="D237" s="346"/>
      <c r="E237" s="347"/>
      <c r="F237" s="348" t="str">
        <f>IFERROR(VLOOKUP(E237,'Lookup Tables'!$D$4:$F$19,3,FALSE)*$O$6,"")</f>
        <v/>
      </c>
      <c r="G237" s="349">
        <f t="shared" si="18"/>
        <v>100</v>
      </c>
      <c r="H237" s="350" t="str">
        <f t="shared" si="19"/>
        <v/>
      </c>
      <c r="I237" s="351" t="str">
        <f t="shared" si="22"/>
        <v/>
      </c>
      <c r="J237" s="352">
        <v>100</v>
      </c>
      <c r="K237" s="369" t="str">
        <f t="shared" si="21"/>
        <v/>
      </c>
      <c r="L237" s="353" t="str">
        <f t="shared" si="23"/>
        <v/>
      </c>
      <c r="M237" s="354" t="s">
        <v>68</v>
      </c>
      <c r="N237" s="366" t="str">
        <f t="shared" si="20"/>
        <v/>
      </c>
    </row>
    <row r="238" spans="1:14" ht="17.25" customHeight="1" x14ac:dyDescent="0.3">
      <c r="A238" s="24"/>
      <c r="B238" s="345">
        <v>226</v>
      </c>
      <c r="C238" s="346"/>
      <c r="D238" s="346"/>
      <c r="E238" s="347"/>
      <c r="F238" s="348" t="str">
        <f>IFERROR(VLOOKUP(E238,'Lookup Tables'!$D$4:$F$19,3,FALSE)*$O$6,"")</f>
        <v/>
      </c>
      <c r="G238" s="349">
        <f t="shared" si="18"/>
        <v>100</v>
      </c>
      <c r="H238" s="350" t="str">
        <f t="shared" si="19"/>
        <v/>
      </c>
      <c r="I238" s="351" t="str">
        <f t="shared" si="22"/>
        <v/>
      </c>
      <c r="J238" s="352">
        <v>100</v>
      </c>
      <c r="K238" s="369" t="str">
        <f t="shared" si="21"/>
        <v/>
      </c>
      <c r="L238" s="353" t="str">
        <f t="shared" si="23"/>
        <v/>
      </c>
      <c r="M238" s="354" t="s">
        <v>68</v>
      </c>
      <c r="N238" s="366" t="str">
        <f t="shared" si="20"/>
        <v/>
      </c>
    </row>
    <row r="239" spans="1:14" ht="17.25" customHeight="1" x14ac:dyDescent="0.3">
      <c r="A239" s="24"/>
      <c r="B239" s="345">
        <v>227</v>
      </c>
      <c r="C239" s="346"/>
      <c r="D239" s="346"/>
      <c r="E239" s="347"/>
      <c r="F239" s="348" t="str">
        <f>IFERROR(VLOOKUP(E239,'Lookup Tables'!$D$4:$F$19,3,FALSE)*$O$6,"")</f>
        <v/>
      </c>
      <c r="G239" s="349">
        <f t="shared" si="18"/>
        <v>100</v>
      </c>
      <c r="H239" s="350" t="str">
        <f t="shared" si="19"/>
        <v/>
      </c>
      <c r="I239" s="351" t="str">
        <f t="shared" si="22"/>
        <v/>
      </c>
      <c r="J239" s="352">
        <v>100</v>
      </c>
      <c r="K239" s="369" t="str">
        <f t="shared" si="21"/>
        <v/>
      </c>
      <c r="L239" s="353" t="str">
        <f t="shared" si="23"/>
        <v/>
      </c>
      <c r="M239" s="354" t="s">
        <v>68</v>
      </c>
      <c r="N239" s="366" t="str">
        <f t="shared" si="20"/>
        <v/>
      </c>
    </row>
    <row r="240" spans="1:14" ht="17.25" customHeight="1" x14ac:dyDescent="0.3">
      <c r="A240" s="24"/>
      <c r="B240" s="345">
        <v>228</v>
      </c>
      <c r="C240" s="346"/>
      <c r="D240" s="346"/>
      <c r="E240" s="347"/>
      <c r="F240" s="348" t="str">
        <f>IFERROR(VLOOKUP(E240,'Lookup Tables'!$D$4:$F$19,3,FALSE)*$O$6,"")</f>
        <v/>
      </c>
      <c r="G240" s="349">
        <f t="shared" si="18"/>
        <v>100</v>
      </c>
      <c r="H240" s="350" t="str">
        <f t="shared" si="19"/>
        <v/>
      </c>
      <c r="I240" s="351" t="str">
        <f t="shared" si="22"/>
        <v/>
      </c>
      <c r="J240" s="352">
        <v>100</v>
      </c>
      <c r="K240" s="369" t="str">
        <f t="shared" si="21"/>
        <v/>
      </c>
      <c r="L240" s="353" t="str">
        <f t="shared" si="23"/>
        <v/>
      </c>
      <c r="M240" s="354" t="s">
        <v>68</v>
      </c>
      <c r="N240" s="366" t="str">
        <f t="shared" si="20"/>
        <v/>
      </c>
    </row>
    <row r="241" spans="1:14" ht="17.25" customHeight="1" x14ac:dyDescent="0.3">
      <c r="A241" s="24"/>
      <c r="B241" s="345">
        <v>229</v>
      </c>
      <c r="C241" s="346"/>
      <c r="D241" s="346"/>
      <c r="E241" s="347"/>
      <c r="F241" s="348" t="str">
        <f>IFERROR(VLOOKUP(E241,'Lookup Tables'!$D$4:$F$19,3,FALSE)*$O$6,"")</f>
        <v/>
      </c>
      <c r="G241" s="349">
        <f t="shared" si="18"/>
        <v>100</v>
      </c>
      <c r="H241" s="350" t="str">
        <f t="shared" si="19"/>
        <v/>
      </c>
      <c r="I241" s="351" t="str">
        <f t="shared" si="22"/>
        <v/>
      </c>
      <c r="J241" s="352">
        <v>100</v>
      </c>
      <c r="K241" s="369" t="str">
        <f t="shared" si="21"/>
        <v/>
      </c>
      <c r="L241" s="353" t="str">
        <f t="shared" si="23"/>
        <v/>
      </c>
      <c r="M241" s="354" t="s">
        <v>68</v>
      </c>
      <c r="N241" s="366" t="str">
        <f t="shared" si="20"/>
        <v/>
      </c>
    </row>
    <row r="242" spans="1:14" ht="17.25" customHeight="1" x14ac:dyDescent="0.3">
      <c r="A242" s="24"/>
      <c r="B242" s="345">
        <v>230</v>
      </c>
      <c r="C242" s="346"/>
      <c r="D242" s="346"/>
      <c r="E242" s="347"/>
      <c r="F242" s="348" t="str">
        <f>IFERROR(VLOOKUP(E242,'Lookup Tables'!$D$4:$F$19,3,FALSE)*$O$6,"")</f>
        <v/>
      </c>
      <c r="G242" s="349">
        <f t="shared" si="18"/>
        <v>100</v>
      </c>
      <c r="H242" s="350" t="str">
        <f t="shared" si="19"/>
        <v/>
      </c>
      <c r="I242" s="351" t="str">
        <f t="shared" si="22"/>
        <v/>
      </c>
      <c r="J242" s="352">
        <v>100</v>
      </c>
      <c r="K242" s="369" t="str">
        <f t="shared" si="21"/>
        <v/>
      </c>
      <c r="L242" s="353" t="str">
        <f t="shared" si="23"/>
        <v/>
      </c>
      <c r="M242" s="354" t="s">
        <v>68</v>
      </c>
      <c r="N242" s="366" t="str">
        <f t="shared" si="20"/>
        <v/>
      </c>
    </row>
    <row r="243" spans="1:14" ht="17.25" customHeight="1" x14ac:dyDescent="0.3">
      <c r="A243" s="24"/>
      <c r="B243" s="345">
        <v>231</v>
      </c>
      <c r="C243" s="346"/>
      <c r="D243" s="346"/>
      <c r="E243" s="347"/>
      <c r="F243" s="348" t="str">
        <f>IFERROR(VLOOKUP(E243,'Lookup Tables'!$D$4:$F$19,3,FALSE)*$O$6,"")</f>
        <v/>
      </c>
      <c r="G243" s="349">
        <f t="shared" si="18"/>
        <v>100</v>
      </c>
      <c r="H243" s="350" t="str">
        <f t="shared" si="19"/>
        <v/>
      </c>
      <c r="I243" s="351" t="str">
        <f t="shared" si="22"/>
        <v/>
      </c>
      <c r="J243" s="352">
        <v>100</v>
      </c>
      <c r="K243" s="369" t="str">
        <f t="shared" si="21"/>
        <v/>
      </c>
      <c r="L243" s="353" t="str">
        <f t="shared" si="23"/>
        <v/>
      </c>
      <c r="M243" s="354" t="s">
        <v>68</v>
      </c>
      <c r="N243" s="366" t="str">
        <f t="shared" si="20"/>
        <v/>
      </c>
    </row>
    <row r="244" spans="1:14" ht="17.25" customHeight="1" x14ac:dyDescent="0.3">
      <c r="A244" s="24"/>
      <c r="B244" s="345">
        <v>232</v>
      </c>
      <c r="C244" s="346"/>
      <c r="D244" s="346"/>
      <c r="E244" s="347"/>
      <c r="F244" s="348" t="str">
        <f>IFERROR(VLOOKUP(E244,'Lookup Tables'!$D$4:$F$19,3,FALSE)*$O$6,"")</f>
        <v/>
      </c>
      <c r="G244" s="349">
        <f t="shared" si="18"/>
        <v>100</v>
      </c>
      <c r="H244" s="350" t="str">
        <f t="shared" si="19"/>
        <v/>
      </c>
      <c r="I244" s="351" t="str">
        <f t="shared" si="22"/>
        <v/>
      </c>
      <c r="J244" s="352">
        <v>100</v>
      </c>
      <c r="K244" s="369" t="str">
        <f t="shared" si="21"/>
        <v/>
      </c>
      <c r="L244" s="353" t="str">
        <f t="shared" si="23"/>
        <v/>
      </c>
      <c r="M244" s="354" t="s">
        <v>68</v>
      </c>
      <c r="N244" s="366" t="str">
        <f t="shared" si="20"/>
        <v/>
      </c>
    </row>
    <row r="245" spans="1:14" ht="17.25" customHeight="1" x14ac:dyDescent="0.3">
      <c r="A245" s="24"/>
      <c r="B245" s="345">
        <v>233</v>
      </c>
      <c r="C245" s="346"/>
      <c r="D245" s="346"/>
      <c r="E245" s="347"/>
      <c r="F245" s="348" t="str">
        <f>IFERROR(VLOOKUP(E245,'Lookup Tables'!$D$4:$F$19,3,FALSE)*$O$6,"")</f>
        <v/>
      </c>
      <c r="G245" s="349">
        <f t="shared" si="18"/>
        <v>100</v>
      </c>
      <c r="H245" s="350" t="str">
        <f t="shared" si="19"/>
        <v/>
      </c>
      <c r="I245" s="351" t="str">
        <f t="shared" si="22"/>
        <v/>
      </c>
      <c r="J245" s="352">
        <v>100</v>
      </c>
      <c r="K245" s="369" t="str">
        <f t="shared" si="21"/>
        <v/>
      </c>
      <c r="L245" s="353" t="str">
        <f t="shared" si="23"/>
        <v/>
      </c>
      <c r="M245" s="354" t="s">
        <v>68</v>
      </c>
      <c r="N245" s="366" t="str">
        <f t="shared" si="20"/>
        <v/>
      </c>
    </row>
    <row r="246" spans="1:14" ht="17.25" customHeight="1" x14ac:dyDescent="0.3">
      <c r="A246" s="24"/>
      <c r="B246" s="345">
        <v>234</v>
      </c>
      <c r="C246" s="346"/>
      <c r="D246" s="346"/>
      <c r="E246" s="347"/>
      <c r="F246" s="348" t="str">
        <f>IFERROR(VLOOKUP(E246,'Lookup Tables'!$D$4:$F$19,3,FALSE)*$O$6,"")</f>
        <v/>
      </c>
      <c r="G246" s="349">
        <f t="shared" si="18"/>
        <v>100</v>
      </c>
      <c r="H246" s="350" t="str">
        <f t="shared" si="19"/>
        <v/>
      </c>
      <c r="I246" s="351" t="str">
        <f t="shared" si="22"/>
        <v/>
      </c>
      <c r="J246" s="352">
        <v>100</v>
      </c>
      <c r="K246" s="369" t="str">
        <f t="shared" si="21"/>
        <v/>
      </c>
      <c r="L246" s="353" t="str">
        <f t="shared" si="23"/>
        <v/>
      </c>
      <c r="M246" s="354" t="s">
        <v>68</v>
      </c>
      <c r="N246" s="366" t="str">
        <f t="shared" si="20"/>
        <v/>
      </c>
    </row>
    <row r="247" spans="1:14" ht="17.25" customHeight="1" x14ac:dyDescent="0.3">
      <c r="A247" s="24"/>
      <c r="B247" s="345">
        <v>235</v>
      </c>
      <c r="C247" s="346"/>
      <c r="D247" s="346"/>
      <c r="E247" s="347"/>
      <c r="F247" s="348" t="str">
        <f>IFERROR(VLOOKUP(E247,'Lookup Tables'!$D$4:$F$19,3,FALSE)*$O$6,"")</f>
        <v/>
      </c>
      <c r="G247" s="349">
        <f t="shared" si="18"/>
        <v>100</v>
      </c>
      <c r="H247" s="350" t="str">
        <f t="shared" si="19"/>
        <v/>
      </c>
      <c r="I247" s="351" t="str">
        <f t="shared" si="22"/>
        <v/>
      </c>
      <c r="J247" s="352">
        <v>100</v>
      </c>
      <c r="K247" s="369" t="str">
        <f t="shared" si="21"/>
        <v/>
      </c>
      <c r="L247" s="353" t="str">
        <f t="shared" si="23"/>
        <v/>
      </c>
      <c r="M247" s="354" t="s">
        <v>68</v>
      </c>
      <c r="N247" s="366" t="str">
        <f t="shared" si="20"/>
        <v/>
      </c>
    </row>
    <row r="248" spans="1:14" ht="17.25" customHeight="1" x14ac:dyDescent="0.3">
      <c r="A248" s="24"/>
      <c r="B248" s="345">
        <v>236</v>
      </c>
      <c r="C248" s="346"/>
      <c r="D248" s="346"/>
      <c r="E248" s="347"/>
      <c r="F248" s="348" t="str">
        <f>IFERROR(VLOOKUP(E248,'Lookup Tables'!$D$4:$F$19,3,FALSE)*$O$6,"")</f>
        <v/>
      </c>
      <c r="G248" s="349">
        <f t="shared" si="18"/>
        <v>100</v>
      </c>
      <c r="H248" s="350" t="str">
        <f t="shared" si="19"/>
        <v/>
      </c>
      <c r="I248" s="351" t="str">
        <f t="shared" si="22"/>
        <v/>
      </c>
      <c r="J248" s="352">
        <v>100</v>
      </c>
      <c r="K248" s="369" t="str">
        <f t="shared" si="21"/>
        <v/>
      </c>
      <c r="L248" s="353" t="str">
        <f t="shared" si="23"/>
        <v/>
      </c>
      <c r="M248" s="354" t="s">
        <v>68</v>
      </c>
      <c r="N248" s="366" t="str">
        <f t="shared" si="20"/>
        <v/>
      </c>
    </row>
    <row r="249" spans="1:14" ht="17.25" customHeight="1" x14ac:dyDescent="0.3">
      <c r="A249" s="24"/>
      <c r="B249" s="345">
        <v>237</v>
      </c>
      <c r="C249" s="346"/>
      <c r="D249" s="346"/>
      <c r="E249" s="347"/>
      <c r="F249" s="348" t="str">
        <f>IFERROR(VLOOKUP(E249,'Lookup Tables'!$D$4:$F$19,3,FALSE)*$O$6,"")</f>
        <v/>
      </c>
      <c r="G249" s="349">
        <f t="shared" si="18"/>
        <v>100</v>
      </c>
      <c r="H249" s="350" t="str">
        <f t="shared" si="19"/>
        <v/>
      </c>
      <c r="I249" s="351" t="str">
        <f t="shared" si="22"/>
        <v/>
      </c>
      <c r="J249" s="352">
        <v>100</v>
      </c>
      <c r="K249" s="369" t="str">
        <f t="shared" si="21"/>
        <v/>
      </c>
      <c r="L249" s="353" t="str">
        <f t="shared" si="23"/>
        <v/>
      </c>
      <c r="M249" s="354" t="s">
        <v>68</v>
      </c>
      <c r="N249" s="366" t="str">
        <f t="shared" si="20"/>
        <v/>
      </c>
    </row>
    <row r="250" spans="1:14" ht="17.25" customHeight="1" x14ac:dyDescent="0.3">
      <c r="A250" s="24"/>
      <c r="B250" s="345">
        <v>238</v>
      </c>
      <c r="C250" s="346"/>
      <c r="D250" s="346"/>
      <c r="E250" s="347"/>
      <c r="F250" s="348" t="str">
        <f>IFERROR(VLOOKUP(E250,'Lookup Tables'!$D$4:$F$19,3,FALSE)*$O$6,"")</f>
        <v/>
      </c>
      <c r="G250" s="349">
        <f t="shared" si="18"/>
        <v>100</v>
      </c>
      <c r="H250" s="350" t="str">
        <f t="shared" si="19"/>
        <v/>
      </c>
      <c r="I250" s="351" t="str">
        <f t="shared" si="22"/>
        <v/>
      </c>
      <c r="J250" s="352">
        <v>100</v>
      </c>
      <c r="K250" s="369" t="str">
        <f t="shared" si="21"/>
        <v/>
      </c>
      <c r="L250" s="353" t="str">
        <f t="shared" si="23"/>
        <v/>
      </c>
      <c r="M250" s="354" t="s">
        <v>68</v>
      </c>
      <c r="N250" s="366" t="str">
        <f t="shared" si="20"/>
        <v/>
      </c>
    </row>
    <row r="251" spans="1:14" ht="17.25" customHeight="1" x14ac:dyDescent="0.3">
      <c r="A251" s="24"/>
      <c r="B251" s="345">
        <v>239</v>
      </c>
      <c r="C251" s="346"/>
      <c r="D251" s="346"/>
      <c r="E251" s="347"/>
      <c r="F251" s="348" t="str">
        <f>IFERROR(VLOOKUP(E251,'Lookup Tables'!$D$4:$F$19,3,FALSE)*$O$6,"")</f>
        <v/>
      </c>
      <c r="G251" s="349">
        <f t="shared" si="18"/>
        <v>100</v>
      </c>
      <c r="H251" s="350" t="str">
        <f t="shared" si="19"/>
        <v/>
      </c>
      <c r="I251" s="351" t="str">
        <f t="shared" si="22"/>
        <v/>
      </c>
      <c r="J251" s="352">
        <v>100</v>
      </c>
      <c r="K251" s="369" t="str">
        <f t="shared" si="21"/>
        <v/>
      </c>
      <c r="L251" s="353" t="str">
        <f t="shared" si="23"/>
        <v/>
      </c>
      <c r="M251" s="354" t="s">
        <v>68</v>
      </c>
      <c r="N251" s="366" t="str">
        <f t="shared" si="20"/>
        <v/>
      </c>
    </row>
    <row r="252" spans="1:14" ht="17.25" customHeight="1" x14ac:dyDescent="0.3">
      <c r="A252" s="24"/>
      <c r="B252" s="345">
        <v>240</v>
      </c>
      <c r="C252" s="346"/>
      <c r="D252" s="346"/>
      <c r="E252" s="347"/>
      <c r="F252" s="348" t="str">
        <f>IFERROR(VLOOKUP(E252,'Lookup Tables'!$D$4:$F$19,3,FALSE)*$O$6,"")</f>
        <v/>
      </c>
      <c r="G252" s="349">
        <f t="shared" si="18"/>
        <v>100</v>
      </c>
      <c r="H252" s="350" t="str">
        <f t="shared" si="19"/>
        <v/>
      </c>
      <c r="I252" s="351" t="str">
        <f t="shared" si="22"/>
        <v/>
      </c>
      <c r="J252" s="352">
        <v>100</v>
      </c>
      <c r="K252" s="369" t="str">
        <f t="shared" si="21"/>
        <v/>
      </c>
      <c r="L252" s="353" t="str">
        <f t="shared" si="23"/>
        <v/>
      </c>
      <c r="M252" s="354" t="s">
        <v>68</v>
      </c>
      <c r="N252" s="366" t="str">
        <f t="shared" si="20"/>
        <v/>
      </c>
    </row>
    <row r="253" spans="1:14" ht="17.25" customHeight="1" x14ac:dyDescent="0.3">
      <c r="A253" s="24"/>
      <c r="B253" s="345">
        <v>241</v>
      </c>
      <c r="C253" s="346"/>
      <c r="D253" s="346"/>
      <c r="E253" s="347"/>
      <c r="F253" s="348" t="str">
        <f>IFERROR(VLOOKUP(E253,'Lookup Tables'!$D$4:$F$19,3,FALSE)*$O$6,"")</f>
        <v/>
      </c>
      <c r="G253" s="349">
        <f t="shared" si="18"/>
        <v>100</v>
      </c>
      <c r="H253" s="350" t="str">
        <f t="shared" si="19"/>
        <v/>
      </c>
      <c r="I253" s="351" t="str">
        <f t="shared" si="22"/>
        <v/>
      </c>
      <c r="J253" s="352">
        <v>100</v>
      </c>
      <c r="K253" s="369" t="str">
        <f t="shared" si="21"/>
        <v/>
      </c>
      <c r="L253" s="353" t="str">
        <f t="shared" si="23"/>
        <v/>
      </c>
      <c r="M253" s="354" t="s">
        <v>68</v>
      </c>
      <c r="N253" s="366" t="str">
        <f t="shared" si="20"/>
        <v/>
      </c>
    </row>
    <row r="254" spans="1:14" ht="17.25" customHeight="1" x14ac:dyDescent="0.3">
      <c r="A254" s="24"/>
      <c r="B254" s="345">
        <v>242</v>
      </c>
      <c r="C254" s="346"/>
      <c r="D254" s="346"/>
      <c r="E254" s="347"/>
      <c r="F254" s="348" t="str">
        <f>IFERROR(VLOOKUP(E254,'Lookup Tables'!$D$4:$F$19,3,FALSE)*$O$6,"")</f>
        <v/>
      </c>
      <c r="G254" s="349">
        <f t="shared" si="18"/>
        <v>100</v>
      </c>
      <c r="H254" s="350" t="str">
        <f t="shared" si="19"/>
        <v/>
      </c>
      <c r="I254" s="351" t="str">
        <f t="shared" si="22"/>
        <v/>
      </c>
      <c r="J254" s="352">
        <v>100</v>
      </c>
      <c r="K254" s="369" t="str">
        <f t="shared" si="21"/>
        <v/>
      </c>
      <c r="L254" s="353" t="str">
        <f t="shared" si="23"/>
        <v/>
      </c>
      <c r="M254" s="354" t="s">
        <v>68</v>
      </c>
      <c r="N254" s="366" t="str">
        <f t="shared" si="20"/>
        <v/>
      </c>
    </row>
    <row r="255" spans="1:14" ht="17.25" customHeight="1" x14ac:dyDescent="0.3">
      <c r="A255" s="24"/>
      <c r="B255" s="345">
        <v>243</v>
      </c>
      <c r="C255" s="346"/>
      <c r="D255" s="346"/>
      <c r="E255" s="347"/>
      <c r="F255" s="348" t="str">
        <f>IFERROR(VLOOKUP(E255,'Lookup Tables'!$D$4:$F$19,3,FALSE)*$O$6,"")</f>
        <v/>
      </c>
      <c r="G255" s="349">
        <f t="shared" si="18"/>
        <v>100</v>
      </c>
      <c r="H255" s="350" t="str">
        <f t="shared" si="19"/>
        <v/>
      </c>
      <c r="I255" s="351" t="str">
        <f t="shared" si="22"/>
        <v/>
      </c>
      <c r="J255" s="352">
        <v>100</v>
      </c>
      <c r="K255" s="369" t="str">
        <f t="shared" si="21"/>
        <v/>
      </c>
      <c r="L255" s="353" t="str">
        <f t="shared" si="23"/>
        <v/>
      </c>
      <c r="M255" s="354" t="s">
        <v>68</v>
      </c>
      <c r="N255" s="366" t="str">
        <f t="shared" si="20"/>
        <v/>
      </c>
    </row>
    <row r="256" spans="1:14" ht="17.25" customHeight="1" x14ac:dyDescent="0.3">
      <c r="A256" s="24"/>
      <c r="B256" s="345">
        <v>244</v>
      </c>
      <c r="C256" s="346"/>
      <c r="D256" s="346"/>
      <c r="E256" s="347"/>
      <c r="F256" s="348" t="str">
        <f>IFERROR(VLOOKUP(E256,'Lookup Tables'!$D$4:$F$19,3,FALSE)*$O$6,"")</f>
        <v/>
      </c>
      <c r="G256" s="349">
        <f t="shared" si="18"/>
        <v>100</v>
      </c>
      <c r="H256" s="350" t="str">
        <f t="shared" si="19"/>
        <v/>
      </c>
      <c r="I256" s="351" t="str">
        <f t="shared" si="22"/>
        <v/>
      </c>
      <c r="J256" s="352">
        <v>100</v>
      </c>
      <c r="K256" s="369" t="str">
        <f t="shared" si="21"/>
        <v/>
      </c>
      <c r="L256" s="353" t="str">
        <f t="shared" si="23"/>
        <v/>
      </c>
      <c r="M256" s="354" t="s">
        <v>68</v>
      </c>
      <c r="N256" s="366" t="str">
        <f t="shared" si="20"/>
        <v/>
      </c>
    </row>
    <row r="257" spans="1:14" ht="17.25" customHeight="1" x14ac:dyDescent="0.3">
      <c r="A257" s="24"/>
      <c r="B257" s="345">
        <v>245</v>
      </c>
      <c r="C257" s="346"/>
      <c r="D257" s="346"/>
      <c r="E257" s="347"/>
      <c r="F257" s="348" t="str">
        <f>IFERROR(VLOOKUP(E257,'Lookup Tables'!$D$4:$F$19,3,FALSE)*$O$6,"")</f>
        <v/>
      </c>
      <c r="G257" s="349">
        <f t="shared" si="18"/>
        <v>100</v>
      </c>
      <c r="H257" s="350" t="str">
        <f t="shared" si="19"/>
        <v/>
      </c>
      <c r="I257" s="351" t="str">
        <f t="shared" si="22"/>
        <v/>
      </c>
      <c r="J257" s="352">
        <v>100</v>
      </c>
      <c r="K257" s="369" t="str">
        <f t="shared" si="21"/>
        <v/>
      </c>
      <c r="L257" s="353" t="str">
        <f t="shared" si="23"/>
        <v/>
      </c>
      <c r="M257" s="354" t="s">
        <v>68</v>
      </c>
      <c r="N257" s="366" t="str">
        <f t="shared" si="20"/>
        <v/>
      </c>
    </row>
    <row r="258" spans="1:14" ht="17.25" customHeight="1" x14ac:dyDescent="0.3">
      <c r="A258" s="24"/>
      <c r="B258" s="345">
        <v>246</v>
      </c>
      <c r="C258" s="346"/>
      <c r="D258" s="346"/>
      <c r="E258" s="347"/>
      <c r="F258" s="348" t="str">
        <f>IFERROR(VLOOKUP(E258,'Lookup Tables'!$D$4:$F$19,3,FALSE)*$O$6,"")</f>
        <v/>
      </c>
      <c r="G258" s="349">
        <f t="shared" si="18"/>
        <v>100</v>
      </c>
      <c r="H258" s="350" t="str">
        <f t="shared" si="19"/>
        <v/>
      </c>
      <c r="I258" s="351" t="str">
        <f t="shared" si="22"/>
        <v/>
      </c>
      <c r="J258" s="352">
        <v>100</v>
      </c>
      <c r="K258" s="369" t="str">
        <f t="shared" si="21"/>
        <v/>
      </c>
      <c r="L258" s="353" t="str">
        <f t="shared" si="23"/>
        <v/>
      </c>
      <c r="M258" s="354" t="s">
        <v>68</v>
      </c>
      <c r="N258" s="366" t="str">
        <f t="shared" si="20"/>
        <v/>
      </c>
    </row>
    <row r="259" spans="1:14" ht="17.25" customHeight="1" x14ac:dyDescent="0.3">
      <c r="A259" s="24"/>
      <c r="B259" s="345">
        <v>247</v>
      </c>
      <c r="C259" s="346"/>
      <c r="D259" s="346"/>
      <c r="E259" s="347"/>
      <c r="F259" s="348" t="str">
        <f>IFERROR(VLOOKUP(E259,'Lookup Tables'!$D$4:$F$19,3,FALSE)*$O$6,"")</f>
        <v/>
      </c>
      <c r="G259" s="349">
        <f t="shared" si="18"/>
        <v>100</v>
      </c>
      <c r="H259" s="350" t="str">
        <f t="shared" si="19"/>
        <v/>
      </c>
      <c r="I259" s="351" t="str">
        <f t="shared" si="22"/>
        <v/>
      </c>
      <c r="J259" s="352">
        <v>100</v>
      </c>
      <c r="K259" s="369" t="str">
        <f t="shared" si="21"/>
        <v/>
      </c>
      <c r="L259" s="353" t="str">
        <f t="shared" si="23"/>
        <v/>
      </c>
      <c r="M259" s="354" t="s">
        <v>68</v>
      </c>
      <c r="N259" s="366" t="str">
        <f t="shared" si="20"/>
        <v/>
      </c>
    </row>
    <row r="260" spans="1:14" ht="17.25" customHeight="1" x14ac:dyDescent="0.3">
      <c r="A260" s="24"/>
      <c r="B260" s="345">
        <v>248</v>
      </c>
      <c r="C260" s="346"/>
      <c r="D260" s="346"/>
      <c r="E260" s="347"/>
      <c r="F260" s="348" t="str">
        <f>IFERROR(VLOOKUP(E260,'Lookup Tables'!$D$4:$F$19,3,FALSE)*$O$6,"")</f>
        <v/>
      </c>
      <c r="G260" s="349">
        <f t="shared" si="18"/>
        <v>100</v>
      </c>
      <c r="H260" s="350" t="str">
        <f t="shared" si="19"/>
        <v/>
      </c>
      <c r="I260" s="351" t="str">
        <f t="shared" si="22"/>
        <v/>
      </c>
      <c r="J260" s="352">
        <v>100</v>
      </c>
      <c r="K260" s="369" t="str">
        <f t="shared" si="21"/>
        <v/>
      </c>
      <c r="L260" s="353" t="str">
        <f t="shared" si="23"/>
        <v/>
      </c>
      <c r="M260" s="354" t="s">
        <v>68</v>
      </c>
      <c r="N260" s="366" t="str">
        <f t="shared" si="20"/>
        <v/>
      </c>
    </row>
    <row r="261" spans="1:14" ht="17.25" customHeight="1" x14ac:dyDescent="0.3">
      <c r="A261" s="24"/>
      <c r="B261" s="345">
        <v>249</v>
      </c>
      <c r="C261" s="346"/>
      <c r="D261" s="346"/>
      <c r="E261" s="347"/>
      <c r="F261" s="348" t="str">
        <f>IFERROR(VLOOKUP(E261,'Lookup Tables'!$D$4:$F$19,3,FALSE)*$O$6,"")</f>
        <v/>
      </c>
      <c r="G261" s="349">
        <f t="shared" si="18"/>
        <v>100</v>
      </c>
      <c r="H261" s="350" t="str">
        <f t="shared" si="19"/>
        <v/>
      </c>
      <c r="I261" s="351" t="str">
        <f t="shared" si="22"/>
        <v/>
      </c>
      <c r="J261" s="352">
        <v>100</v>
      </c>
      <c r="K261" s="369" t="str">
        <f t="shared" si="21"/>
        <v/>
      </c>
      <c r="L261" s="353" t="str">
        <f t="shared" si="23"/>
        <v/>
      </c>
      <c r="M261" s="354" t="s">
        <v>68</v>
      </c>
      <c r="N261" s="366" t="str">
        <f t="shared" si="20"/>
        <v/>
      </c>
    </row>
    <row r="262" spans="1:14" ht="17.25" customHeight="1" x14ac:dyDescent="0.3">
      <c r="A262" s="24"/>
      <c r="B262" s="345">
        <v>250</v>
      </c>
      <c r="C262" s="346"/>
      <c r="D262" s="346"/>
      <c r="E262" s="347"/>
      <c r="F262" s="348" t="str">
        <f>IFERROR(VLOOKUP(E262,'Lookup Tables'!$D$4:$F$19,3,FALSE)*$O$6,"")</f>
        <v/>
      </c>
      <c r="G262" s="349">
        <f t="shared" si="18"/>
        <v>100</v>
      </c>
      <c r="H262" s="350" t="str">
        <f t="shared" si="19"/>
        <v/>
      </c>
      <c r="I262" s="351" t="str">
        <f t="shared" si="22"/>
        <v/>
      </c>
      <c r="J262" s="352">
        <v>100</v>
      </c>
      <c r="K262" s="369" t="str">
        <f t="shared" si="21"/>
        <v/>
      </c>
      <c r="L262" s="353" t="str">
        <f t="shared" si="23"/>
        <v/>
      </c>
      <c r="M262" s="354" t="s">
        <v>68</v>
      </c>
      <c r="N262" s="366" t="str">
        <f t="shared" si="20"/>
        <v/>
      </c>
    </row>
    <row r="263" spans="1:14" ht="17.25" customHeight="1" x14ac:dyDescent="0.3">
      <c r="A263" s="24"/>
      <c r="B263" s="345">
        <v>251</v>
      </c>
      <c r="C263" s="346"/>
      <c r="D263" s="346"/>
      <c r="E263" s="347"/>
      <c r="F263" s="348" t="str">
        <f>IFERROR(VLOOKUP(E263,'Lookup Tables'!$D$4:$F$19,3,FALSE)*$O$6,"")</f>
        <v/>
      </c>
      <c r="G263" s="349">
        <f t="shared" si="18"/>
        <v>100</v>
      </c>
      <c r="H263" s="350" t="str">
        <f t="shared" si="19"/>
        <v/>
      </c>
      <c r="I263" s="351" t="str">
        <f t="shared" si="22"/>
        <v/>
      </c>
      <c r="J263" s="352">
        <v>100</v>
      </c>
      <c r="K263" s="369" t="str">
        <f t="shared" si="21"/>
        <v/>
      </c>
      <c r="L263" s="353" t="str">
        <f t="shared" si="23"/>
        <v/>
      </c>
      <c r="M263" s="354" t="s">
        <v>68</v>
      </c>
      <c r="N263" s="366" t="str">
        <f t="shared" si="20"/>
        <v/>
      </c>
    </row>
    <row r="264" spans="1:14" ht="17.25" customHeight="1" x14ac:dyDescent="0.3">
      <c r="A264" s="24"/>
      <c r="B264" s="345">
        <v>252</v>
      </c>
      <c r="C264" s="346"/>
      <c r="D264" s="346"/>
      <c r="E264" s="347"/>
      <c r="F264" s="348" t="str">
        <f>IFERROR(VLOOKUP(E264,'Lookup Tables'!$D$4:$F$19,3,FALSE)*$O$6,"")</f>
        <v/>
      </c>
      <c r="G264" s="349">
        <f t="shared" si="18"/>
        <v>100</v>
      </c>
      <c r="H264" s="350" t="str">
        <f t="shared" si="19"/>
        <v/>
      </c>
      <c r="I264" s="351" t="str">
        <f t="shared" si="22"/>
        <v/>
      </c>
      <c r="J264" s="352">
        <v>100</v>
      </c>
      <c r="K264" s="369" t="str">
        <f t="shared" si="21"/>
        <v/>
      </c>
      <c r="L264" s="353" t="str">
        <f t="shared" si="23"/>
        <v/>
      </c>
      <c r="M264" s="354" t="s">
        <v>68</v>
      </c>
      <c r="N264" s="366" t="str">
        <f t="shared" si="20"/>
        <v/>
      </c>
    </row>
    <row r="265" spans="1:14" ht="17.25" customHeight="1" x14ac:dyDescent="0.3">
      <c r="A265" s="24"/>
      <c r="B265" s="345">
        <v>253</v>
      </c>
      <c r="C265" s="346"/>
      <c r="D265" s="346"/>
      <c r="E265" s="347"/>
      <c r="F265" s="348" t="str">
        <f>IFERROR(VLOOKUP(E265,'Lookup Tables'!$D$4:$F$19,3,FALSE)*$O$6,"")</f>
        <v/>
      </c>
      <c r="G265" s="349">
        <f t="shared" si="18"/>
        <v>100</v>
      </c>
      <c r="H265" s="350" t="str">
        <f t="shared" si="19"/>
        <v/>
      </c>
      <c r="I265" s="351" t="str">
        <f t="shared" si="22"/>
        <v/>
      </c>
      <c r="J265" s="352">
        <v>100</v>
      </c>
      <c r="K265" s="369" t="str">
        <f t="shared" si="21"/>
        <v/>
      </c>
      <c r="L265" s="353" t="str">
        <f t="shared" si="23"/>
        <v/>
      </c>
      <c r="M265" s="354" t="s">
        <v>68</v>
      </c>
      <c r="N265" s="366" t="str">
        <f t="shared" si="20"/>
        <v/>
      </c>
    </row>
    <row r="266" spans="1:14" ht="17.25" customHeight="1" x14ac:dyDescent="0.3">
      <c r="A266" s="24"/>
      <c r="B266" s="345">
        <v>254</v>
      </c>
      <c r="C266" s="346"/>
      <c r="D266" s="346"/>
      <c r="E266" s="347"/>
      <c r="F266" s="348" t="str">
        <f>IFERROR(VLOOKUP(E266,'Lookup Tables'!$D$4:$F$19,3,FALSE)*$O$6,"")</f>
        <v/>
      </c>
      <c r="G266" s="349">
        <f t="shared" si="18"/>
        <v>100</v>
      </c>
      <c r="H266" s="350" t="str">
        <f t="shared" si="19"/>
        <v/>
      </c>
      <c r="I266" s="351" t="str">
        <f t="shared" si="22"/>
        <v/>
      </c>
      <c r="J266" s="352">
        <v>100</v>
      </c>
      <c r="K266" s="369" t="str">
        <f t="shared" si="21"/>
        <v/>
      </c>
      <c r="L266" s="353" t="str">
        <f t="shared" si="23"/>
        <v/>
      </c>
      <c r="M266" s="354" t="s">
        <v>68</v>
      </c>
      <c r="N266" s="366" t="str">
        <f t="shared" si="20"/>
        <v/>
      </c>
    </row>
    <row r="267" spans="1:14" ht="17.25" customHeight="1" x14ac:dyDescent="0.3">
      <c r="A267" s="24"/>
      <c r="B267" s="345">
        <v>255</v>
      </c>
      <c r="C267" s="346"/>
      <c r="D267" s="346"/>
      <c r="E267" s="347"/>
      <c r="F267" s="348" t="str">
        <f>IFERROR(VLOOKUP(E267,'Lookup Tables'!$D$4:$F$19,3,FALSE)*$O$6,"")</f>
        <v/>
      </c>
      <c r="G267" s="349">
        <f t="shared" si="18"/>
        <v>100</v>
      </c>
      <c r="H267" s="350" t="str">
        <f t="shared" si="19"/>
        <v/>
      </c>
      <c r="I267" s="351" t="str">
        <f t="shared" si="22"/>
        <v/>
      </c>
      <c r="J267" s="352">
        <v>100</v>
      </c>
      <c r="K267" s="369" t="str">
        <f t="shared" si="21"/>
        <v/>
      </c>
      <c r="L267" s="353" t="str">
        <f t="shared" si="23"/>
        <v/>
      </c>
      <c r="M267" s="354" t="s">
        <v>68</v>
      </c>
      <c r="N267" s="366" t="str">
        <f t="shared" si="20"/>
        <v/>
      </c>
    </row>
    <row r="268" spans="1:14" ht="17.25" customHeight="1" x14ac:dyDescent="0.3">
      <c r="A268" s="24"/>
      <c r="B268" s="345">
        <v>256</v>
      </c>
      <c r="C268" s="346"/>
      <c r="D268" s="346"/>
      <c r="E268" s="347"/>
      <c r="F268" s="348" t="str">
        <f>IFERROR(VLOOKUP(E268,'Lookup Tables'!$D$4:$F$19,3,FALSE)*$O$6,"")</f>
        <v/>
      </c>
      <c r="G268" s="349">
        <f t="shared" si="18"/>
        <v>100</v>
      </c>
      <c r="H268" s="350" t="str">
        <f t="shared" si="19"/>
        <v/>
      </c>
      <c r="I268" s="351" t="str">
        <f t="shared" si="22"/>
        <v/>
      </c>
      <c r="J268" s="352">
        <v>100</v>
      </c>
      <c r="K268" s="369" t="str">
        <f t="shared" si="21"/>
        <v/>
      </c>
      <c r="L268" s="353" t="str">
        <f t="shared" si="23"/>
        <v/>
      </c>
      <c r="M268" s="354" t="s">
        <v>68</v>
      </c>
      <c r="N268" s="366" t="str">
        <f t="shared" si="20"/>
        <v/>
      </c>
    </row>
    <row r="269" spans="1:14" ht="17.25" customHeight="1" x14ac:dyDescent="0.3">
      <c r="A269" s="24"/>
      <c r="B269" s="345">
        <v>257</v>
      </c>
      <c r="C269" s="346"/>
      <c r="D269" s="346"/>
      <c r="E269" s="347"/>
      <c r="F269" s="348" t="str">
        <f>IFERROR(VLOOKUP(E269,'Lookup Tables'!$D$4:$F$19,3,FALSE)*$O$6,"")</f>
        <v/>
      </c>
      <c r="G269" s="349">
        <f t="shared" ref="G269:G332" si="24">$O$4</f>
        <v>100</v>
      </c>
      <c r="H269" s="350" t="str">
        <f t="shared" ref="H269:H332" si="25">IF(ISBLANK($E269),"",$F269*($O$4/100))</f>
        <v/>
      </c>
      <c r="I269" s="351" t="str">
        <f t="shared" si="22"/>
        <v/>
      </c>
      <c r="J269" s="352">
        <v>100</v>
      </c>
      <c r="K269" s="369" t="str">
        <f t="shared" si="21"/>
        <v/>
      </c>
      <c r="L269" s="353" t="str">
        <f t="shared" si="23"/>
        <v/>
      </c>
      <c r="M269" s="354" t="s">
        <v>68</v>
      </c>
      <c r="N269" s="366" t="str">
        <f t="shared" ref="N269:N332" si="26">IF(ISBLANK($M269),"",IF(ISBLANK($E269),"",$L269*INDEX(Life_expectancy_factor,MATCH($M269,Life_expectancy_input,0))))</f>
        <v/>
      </c>
    </row>
    <row r="270" spans="1:14" ht="17.25" customHeight="1" x14ac:dyDescent="0.3">
      <c r="A270" s="24"/>
      <c r="B270" s="345">
        <v>258</v>
      </c>
      <c r="C270" s="346"/>
      <c r="D270" s="346"/>
      <c r="E270" s="347"/>
      <c r="F270" s="348" t="str">
        <f>IFERROR(VLOOKUP(E270,'Lookup Tables'!$D$4:$F$19,3,FALSE)*$O$6,"")</f>
        <v/>
      </c>
      <c r="G270" s="349">
        <f t="shared" si="24"/>
        <v>100</v>
      </c>
      <c r="H270" s="350" t="str">
        <f t="shared" si="25"/>
        <v/>
      </c>
      <c r="I270" s="351" t="str">
        <f t="shared" si="22"/>
        <v/>
      </c>
      <c r="J270" s="352">
        <v>100</v>
      </c>
      <c r="K270" s="369" t="str">
        <f t="shared" ref="K270:K333" si="27">IF(ISBLANK($E270),"",$I270*($J270/100))</f>
        <v/>
      </c>
      <c r="L270" s="353" t="str">
        <f t="shared" si="23"/>
        <v/>
      </c>
      <c r="M270" s="354" t="s">
        <v>68</v>
      </c>
      <c r="N270" s="366" t="str">
        <f t="shared" si="26"/>
        <v/>
      </c>
    </row>
    <row r="271" spans="1:14" ht="17.25" customHeight="1" x14ac:dyDescent="0.3">
      <c r="A271" s="24"/>
      <c r="B271" s="345">
        <v>259</v>
      </c>
      <c r="C271" s="346"/>
      <c r="D271" s="346"/>
      <c r="E271" s="347"/>
      <c r="F271" s="348" t="str">
        <f>IFERROR(VLOOKUP(E271,'Lookup Tables'!$D$4:$F$19,3,FALSE)*$O$6,"")</f>
        <v/>
      </c>
      <c r="G271" s="349">
        <f t="shared" si="24"/>
        <v>100</v>
      </c>
      <c r="H271" s="350" t="str">
        <f t="shared" si="25"/>
        <v/>
      </c>
      <c r="I271" s="351" t="str">
        <f t="shared" ref="I271:I334" si="28">H271</f>
        <v/>
      </c>
      <c r="J271" s="352">
        <v>100</v>
      </c>
      <c r="K271" s="369" t="str">
        <f t="shared" si="27"/>
        <v/>
      </c>
      <c r="L271" s="353" t="str">
        <f t="shared" ref="L271:L334" si="29">K271</f>
        <v/>
      </c>
      <c r="M271" s="354" t="s">
        <v>68</v>
      </c>
      <c r="N271" s="366" t="str">
        <f t="shared" si="26"/>
        <v/>
      </c>
    </row>
    <row r="272" spans="1:14" ht="17.25" customHeight="1" x14ac:dyDescent="0.3">
      <c r="A272" s="24"/>
      <c r="B272" s="345">
        <v>260</v>
      </c>
      <c r="C272" s="346"/>
      <c r="D272" s="346"/>
      <c r="E272" s="347"/>
      <c r="F272" s="348" t="str">
        <f>IFERROR(VLOOKUP(E272,'Lookup Tables'!$D$4:$F$19,3,FALSE)*$O$6,"")</f>
        <v/>
      </c>
      <c r="G272" s="349">
        <f t="shared" si="24"/>
        <v>100</v>
      </c>
      <c r="H272" s="350" t="str">
        <f t="shared" si="25"/>
        <v/>
      </c>
      <c r="I272" s="351" t="str">
        <f t="shared" si="28"/>
        <v/>
      </c>
      <c r="J272" s="352">
        <v>100</v>
      </c>
      <c r="K272" s="369" t="str">
        <f t="shared" si="27"/>
        <v/>
      </c>
      <c r="L272" s="353" t="str">
        <f t="shared" si="29"/>
        <v/>
      </c>
      <c r="M272" s="354" t="s">
        <v>68</v>
      </c>
      <c r="N272" s="366" t="str">
        <f t="shared" si="26"/>
        <v/>
      </c>
    </row>
    <row r="273" spans="1:14" ht="17.25" customHeight="1" x14ac:dyDescent="0.3">
      <c r="A273" s="24"/>
      <c r="B273" s="345">
        <v>261</v>
      </c>
      <c r="C273" s="346"/>
      <c r="D273" s="346"/>
      <c r="E273" s="347"/>
      <c r="F273" s="348" t="str">
        <f>IFERROR(VLOOKUP(E273,'Lookup Tables'!$D$4:$F$19,3,FALSE)*$O$6,"")</f>
        <v/>
      </c>
      <c r="G273" s="349">
        <f t="shared" si="24"/>
        <v>100</v>
      </c>
      <c r="H273" s="350" t="str">
        <f t="shared" si="25"/>
        <v/>
      </c>
      <c r="I273" s="351" t="str">
        <f t="shared" si="28"/>
        <v/>
      </c>
      <c r="J273" s="352">
        <v>100</v>
      </c>
      <c r="K273" s="369" t="str">
        <f t="shared" si="27"/>
        <v/>
      </c>
      <c r="L273" s="353" t="str">
        <f t="shared" si="29"/>
        <v/>
      </c>
      <c r="M273" s="354" t="s">
        <v>68</v>
      </c>
      <c r="N273" s="366" t="str">
        <f t="shared" si="26"/>
        <v/>
      </c>
    </row>
    <row r="274" spans="1:14" ht="17.25" customHeight="1" x14ac:dyDescent="0.3">
      <c r="A274" s="24"/>
      <c r="B274" s="345">
        <v>262</v>
      </c>
      <c r="C274" s="346"/>
      <c r="D274" s="346"/>
      <c r="E274" s="347"/>
      <c r="F274" s="348" t="str">
        <f>IFERROR(VLOOKUP(E274,'Lookup Tables'!$D$4:$F$19,3,FALSE)*$O$6,"")</f>
        <v/>
      </c>
      <c r="G274" s="349">
        <f t="shared" si="24"/>
        <v>100</v>
      </c>
      <c r="H274" s="350" t="str">
        <f t="shared" si="25"/>
        <v/>
      </c>
      <c r="I274" s="351" t="str">
        <f t="shared" si="28"/>
        <v/>
      </c>
      <c r="J274" s="352">
        <v>100</v>
      </c>
      <c r="K274" s="369" t="str">
        <f t="shared" si="27"/>
        <v/>
      </c>
      <c r="L274" s="353" t="str">
        <f t="shared" si="29"/>
        <v/>
      </c>
      <c r="M274" s="354" t="s">
        <v>68</v>
      </c>
      <c r="N274" s="366" t="str">
        <f t="shared" si="26"/>
        <v/>
      </c>
    </row>
    <row r="275" spans="1:14" ht="17.25" customHeight="1" x14ac:dyDescent="0.3">
      <c r="A275" s="24"/>
      <c r="B275" s="345">
        <v>263</v>
      </c>
      <c r="C275" s="346"/>
      <c r="D275" s="346"/>
      <c r="E275" s="347"/>
      <c r="F275" s="348" t="str">
        <f>IFERROR(VLOOKUP(E275,'Lookup Tables'!$D$4:$F$19,3,FALSE)*$O$6,"")</f>
        <v/>
      </c>
      <c r="G275" s="349">
        <f t="shared" si="24"/>
        <v>100</v>
      </c>
      <c r="H275" s="350" t="str">
        <f t="shared" si="25"/>
        <v/>
      </c>
      <c r="I275" s="351" t="str">
        <f t="shared" si="28"/>
        <v/>
      </c>
      <c r="J275" s="352">
        <v>100</v>
      </c>
      <c r="K275" s="369" t="str">
        <f t="shared" si="27"/>
        <v/>
      </c>
      <c r="L275" s="353" t="str">
        <f t="shared" si="29"/>
        <v/>
      </c>
      <c r="M275" s="354" t="s">
        <v>68</v>
      </c>
      <c r="N275" s="366" t="str">
        <f t="shared" si="26"/>
        <v/>
      </c>
    </row>
    <row r="276" spans="1:14" ht="17.25" customHeight="1" x14ac:dyDescent="0.3">
      <c r="A276" s="24"/>
      <c r="B276" s="345">
        <v>264</v>
      </c>
      <c r="C276" s="346"/>
      <c r="D276" s="346"/>
      <c r="E276" s="347"/>
      <c r="F276" s="348" t="str">
        <f>IFERROR(VLOOKUP(E276,'Lookup Tables'!$D$4:$F$19,3,FALSE)*$O$6,"")</f>
        <v/>
      </c>
      <c r="G276" s="349">
        <f t="shared" si="24"/>
        <v>100</v>
      </c>
      <c r="H276" s="350" t="str">
        <f t="shared" si="25"/>
        <v/>
      </c>
      <c r="I276" s="351" t="str">
        <f t="shared" si="28"/>
        <v/>
      </c>
      <c r="J276" s="352">
        <v>100</v>
      </c>
      <c r="K276" s="369" t="str">
        <f t="shared" si="27"/>
        <v/>
      </c>
      <c r="L276" s="353" t="str">
        <f t="shared" si="29"/>
        <v/>
      </c>
      <c r="M276" s="354" t="s">
        <v>68</v>
      </c>
      <c r="N276" s="366" t="str">
        <f t="shared" si="26"/>
        <v/>
      </c>
    </row>
    <row r="277" spans="1:14" ht="17.25" customHeight="1" x14ac:dyDescent="0.3">
      <c r="A277" s="24"/>
      <c r="B277" s="345">
        <v>265</v>
      </c>
      <c r="C277" s="346"/>
      <c r="D277" s="346"/>
      <c r="E277" s="347"/>
      <c r="F277" s="348" t="str">
        <f>IFERROR(VLOOKUP(E277,'Lookup Tables'!$D$4:$F$19,3,FALSE)*$O$6,"")</f>
        <v/>
      </c>
      <c r="G277" s="349">
        <f t="shared" si="24"/>
        <v>100</v>
      </c>
      <c r="H277" s="350" t="str">
        <f t="shared" si="25"/>
        <v/>
      </c>
      <c r="I277" s="351" t="str">
        <f t="shared" si="28"/>
        <v/>
      </c>
      <c r="J277" s="352">
        <v>100</v>
      </c>
      <c r="K277" s="369" t="str">
        <f t="shared" si="27"/>
        <v/>
      </c>
      <c r="L277" s="353" t="str">
        <f t="shared" si="29"/>
        <v/>
      </c>
      <c r="M277" s="354" t="s">
        <v>68</v>
      </c>
      <c r="N277" s="366" t="str">
        <f t="shared" si="26"/>
        <v/>
      </c>
    </row>
    <row r="278" spans="1:14" ht="17.25" customHeight="1" x14ac:dyDescent="0.3">
      <c r="A278" s="24"/>
      <c r="B278" s="345">
        <v>266</v>
      </c>
      <c r="C278" s="346"/>
      <c r="D278" s="346"/>
      <c r="E278" s="347"/>
      <c r="F278" s="348" t="str">
        <f>IFERROR(VLOOKUP(E278,'Lookup Tables'!$D$4:$F$19,3,FALSE)*$O$6,"")</f>
        <v/>
      </c>
      <c r="G278" s="349">
        <f t="shared" si="24"/>
        <v>100</v>
      </c>
      <c r="H278" s="350" t="str">
        <f t="shared" si="25"/>
        <v/>
      </c>
      <c r="I278" s="351" t="str">
        <f t="shared" si="28"/>
        <v/>
      </c>
      <c r="J278" s="352">
        <v>100</v>
      </c>
      <c r="K278" s="369" t="str">
        <f t="shared" si="27"/>
        <v/>
      </c>
      <c r="L278" s="353" t="str">
        <f t="shared" si="29"/>
        <v/>
      </c>
      <c r="M278" s="354" t="s">
        <v>68</v>
      </c>
      <c r="N278" s="366" t="str">
        <f t="shared" si="26"/>
        <v/>
      </c>
    </row>
    <row r="279" spans="1:14" ht="17.25" customHeight="1" x14ac:dyDescent="0.3">
      <c r="A279" s="24"/>
      <c r="B279" s="345">
        <v>267</v>
      </c>
      <c r="C279" s="346"/>
      <c r="D279" s="346"/>
      <c r="E279" s="347"/>
      <c r="F279" s="348" t="str">
        <f>IFERROR(VLOOKUP(E279,'Lookup Tables'!$D$4:$F$19,3,FALSE)*$O$6,"")</f>
        <v/>
      </c>
      <c r="G279" s="349">
        <f t="shared" si="24"/>
        <v>100</v>
      </c>
      <c r="H279" s="350" t="str">
        <f t="shared" si="25"/>
        <v/>
      </c>
      <c r="I279" s="351" t="str">
        <f t="shared" si="28"/>
        <v/>
      </c>
      <c r="J279" s="352">
        <v>100</v>
      </c>
      <c r="K279" s="369" t="str">
        <f t="shared" si="27"/>
        <v/>
      </c>
      <c r="L279" s="353" t="str">
        <f t="shared" si="29"/>
        <v/>
      </c>
      <c r="M279" s="354" t="s">
        <v>68</v>
      </c>
      <c r="N279" s="366" t="str">
        <f t="shared" si="26"/>
        <v/>
      </c>
    </row>
    <row r="280" spans="1:14" ht="17.25" customHeight="1" x14ac:dyDescent="0.3">
      <c r="A280" s="24"/>
      <c r="B280" s="345">
        <v>268</v>
      </c>
      <c r="C280" s="346"/>
      <c r="D280" s="346"/>
      <c r="E280" s="347"/>
      <c r="F280" s="348" t="str">
        <f>IFERROR(VLOOKUP(E280,'Lookup Tables'!$D$4:$F$19,3,FALSE)*$O$6,"")</f>
        <v/>
      </c>
      <c r="G280" s="349">
        <f t="shared" si="24"/>
        <v>100</v>
      </c>
      <c r="H280" s="350" t="str">
        <f t="shared" si="25"/>
        <v/>
      </c>
      <c r="I280" s="351" t="str">
        <f t="shared" si="28"/>
        <v/>
      </c>
      <c r="J280" s="352">
        <v>100</v>
      </c>
      <c r="K280" s="369" t="str">
        <f t="shared" si="27"/>
        <v/>
      </c>
      <c r="L280" s="353" t="str">
        <f t="shared" si="29"/>
        <v/>
      </c>
      <c r="M280" s="354" t="s">
        <v>68</v>
      </c>
      <c r="N280" s="366" t="str">
        <f t="shared" si="26"/>
        <v/>
      </c>
    </row>
    <row r="281" spans="1:14" ht="17.25" customHeight="1" x14ac:dyDescent="0.3">
      <c r="A281" s="24"/>
      <c r="B281" s="345">
        <v>269</v>
      </c>
      <c r="C281" s="346"/>
      <c r="D281" s="346"/>
      <c r="E281" s="347"/>
      <c r="F281" s="348" t="str">
        <f>IFERROR(VLOOKUP(E281,'Lookup Tables'!$D$4:$F$19,3,FALSE)*$O$6,"")</f>
        <v/>
      </c>
      <c r="G281" s="349">
        <f t="shared" si="24"/>
        <v>100</v>
      </c>
      <c r="H281" s="350" t="str">
        <f t="shared" si="25"/>
        <v/>
      </c>
      <c r="I281" s="351" t="str">
        <f t="shared" si="28"/>
        <v/>
      </c>
      <c r="J281" s="352">
        <v>100</v>
      </c>
      <c r="K281" s="369" t="str">
        <f t="shared" si="27"/>
        <v/>
      </c>
      <c r="L281" s="353" t="str">
        <f t="shared" si="29"/>
        <v/>
      </c>
      <c r="M281" s="354" t="s">
        <v>68</v>
      </c>
      <c r="N281" s="366" t="str">
        <f t="shared" si="26"/>
        <v/>
      </c>
    </row>
    <row r="282" spans="1:14" ht="17.25" customHeight="1" x14ac:dyDescent="0.3">
      <c r="A282" s="24"/>
      <c r="B282" s="345">
        <v>270</v>
      </c>
      <c r="C282" s="346"/>
      <c r="D282" s="346"/>
      <c r="E282" s="347"/>
      <c r="F282" s="348" t="str">
        <f>IFERROR(VLOOKUP(E282,'Lookup Tables'!$D$4:$F$19,3,FALSE)*$O$6,"")</f>
        <v/>
      </c>
      <c r="G282" s="349">
        <f t="shared" si="24"/>
        <v>100</v>
      </c>
      <c r="H282" s="350" t="str">
        <f t="shared" si="25"/>
        <v/>
      </c>
      <c r="I282" s="351" t="str">
        <f t="shared" si="28"/>
        <v/>
      </c>
      <c r="J282" s="352">
        <v>100</v>
      </c>
      <c r="K282" s="369" t="str">
        <f t="shared" si="27"/>
        <v/>
      </c>
      <c r="L282" s="353" t="str">
        <f t="shared" si="29"/>
        <v/>
      </c>
      <c r="M282" s="354" t="s">
        <v>68</v>
      </c>
      <c r="N282" s="366" t="str">
        <f t="shared" si="26"/>
        <v/>
      </c>
    </row>
    <row r="283" spans="1:14" ht="17.25" customHeight="1" x14ac:dyDescent="0.3">
      <c r="A283" s="24"/>
      <c r="B283" s="345">
        <v>271</v>
      </c>
      <c r="C283" s="346"/>
      <c r="D283" s="346"/>
      <c r="E283" s="347"/>
      <c r="F283" s="348" t="str">
        <f>IFERROR(VLOOKUP(E283,'Lookup Tables'!$D$4:$F$19,3,FALSE)*$O$6,"")</f>
        <v/>
      </c>
      <c r="G283" s="349">
        <f t="shared" si="24"/>
        <v>100</v>
      </c>
      <c r="H283" s="350" t="str">
        <f t="shared" si="25"/>
        <v/>
      </c>
      <c r="I283" s="351" t="str">
        <f t="shared" si="28"/>
        <v/>
      </c>
      <c r="J283" s="352">
        <v>100</v>
      </c>
      <c r="K283" s="369" t="str">
        <f t="shared" si="27"/>
        <v/>
      </c>
      <c r="L283" s="353" t="str">
        <f t="shared" si="29"/>
        <v/>
      </c>
      <c r="M283" s="354" t="s">
        <v>68</v>
      </c>
      <c r="N283" s="366" t="str">
        <f t="shared" si="26"/>
        <v/>
      </c>
    </row>
    <row r="284" spans="1:14" ht="17.25" customHeight="1" x14ac:dyDescent="0.3">
      <c r="A284" s="24"/>
      <c r="B284" s="345">
        <v>272</v>
      </c>
      <c r="C284" s="346"/>
      <c r="D284" s="346"/>
      <c r="E284" s="347"/>
      <c r="F284" s="348" t="str">
        <f>IFERROR(VLOOKUP(E284,'Lookup Tables'!$D$4:$F$19,3,FALSE)*$O$6,"")</f>
        <v/>
      </c>
      <c r="G284" s="349">
        <f t="shared" si="24"/>
        <v>100</v>
      </c>
      <c r="H284" s="350" t="str">
        <f t="shared" si="25"/>
        <v/>
      </c>
      <c r="I284" s="351" t="str">
        <f t="shared" si="28"/>
        <v/>
      </c>
      <c r="J284" s="352">
        <v>100</v>
      </c>
      <c r="K284" s="369" t="str">
        <f t="shared" si="27"/>
        <v/>
      </c>
      <c r="L284" s="353" t="str">
        <f t="shared" si="29"/>
        <v/>
      </c>
      <c r="M284" s="354" t="s">
        <v>68</v>
      </c>
      <c r="N284" s="366" t="str">
        <f t="shared" si="26"/>
        <v/>
      </c>
    </row>
    <row r="285" spans="1:14" ht="17.25" customHeight="1" x14ac:dyDescent="0.3">
      <c r="A285" s="24"/>
      <c r="B285" s="345">
        <v>273</v>
      </c>
      <c r="C285" s="346"/>
      <c r="D285" s="346"/>
      <c r="E285" s="347"/>
      <c r="F285" s="348" t="str">
        <f>IFERROR(VLOOKUP(E285,'Lookup Tables'!$D$4:$F$19,3,FALSE)*$O$6,"")</f>
        <v/>
      </c>
      <c r="G285" s="349">
        <f t="shared" si="24"/>
        <v>100</v>
      </c>
      <c r="H285" s="350" t="str">
        <f t="shared" si="25"/>
        <v/>
      </c>
      <c r="I285" s="351" t="str">
        <f t="shared" si="28"/>
        <v/>
      </c>
      <c r="J285" s="352">
        <v>100</v>
      </c>
      <c r="K285" s="369" t="str">
        <f t="shared" si="27"/>
        <v/>
      </c>
      <c r="L285" s="353" t="str">
        <f t="shared" si="29"/>
        <v/>
      </c>
      <c r="M285" s="354" t="s">
        <v>68</v>
      </c>
      <c r="N285" s="366" t="str">
        <f t="shared" si="26"/>
        <v/>
      </c>
    </row>
    <row r="286" spans="1:14" ht="17.25" customHeight="1" x14ac:dyDescent="0.3">
      <c r="A286" s="24"/>
      <c r="B286" s="345">
        <v>274</v>
      </c>
      <c r="C286" s="346"/>
      <c r="D286" s="346"/>
      <c r="E286" s="347"/>
      <c r="F286" s="348" t="str">
        <f>IFERROR(VLOOKUP(E286,'Lookup Tables'!$D$4:$F$19,3,FALSE)*$O$6,"")</f>
        <v/>
      </c>
      <c r="G286" s="349">
        <f t="shared" si="24"/>
        <v>100</v>
      </c>
      <c r="H286" s="350" t="str">
        <f t="shared" si="25"/>
        <v/>
      </c>
      <c r="I286" s="351" t="str">
        <f t="shared" si="28"/>
        <v/>
      </c>
      <c r="J286" s="352">
        <v>100</v>
      </c>
      <c r="K286" s="369" t="str">
        <f t="shared" si="27"/>
        <v/>
      </c>
      <c r="L286" s="353" t="str">
        <f t="shared" si="29"/>
        <v/>
      </c>
      <c r="M286" s="354" t="s">
        <v>68</v>
      </c>
      <c r="N286" s="366" t="str">
        <f t="shared" si="26"/>
        <v/>
      </c>
    </row>
    <row r="287" spans="1:14" ht="17.25" customHeight="1" x14ac:dyDescent="0.3">
      <c r="A287" s="24"/>
      <c r="B287" s="345">
        <v>275</v>
      </c>
      <c r="C287" s="346"/>
      <c r="D287" s="346"/>
      <c r="E287" s="347"/>
      <c r="F287" s="348" t="str">
        <f>IFERROR(VLOOKUP(E287,'Lookup Tables'!$D$4:$F$19,3,FALSE)*$O$6,"")</f>
        <v/>
      </c>
      <c r="G287" s="349">
        <f t="shared" si="24"/>
        <v>100</v>
      </c>
      <c r="H287" s="350" t="str">
        <f t="shared" si="25"/>
        <v/>
      </c>
      <c r="I287" s="351" t="str">
        <f t="shared" si="28"/>
        <v/>
      </c>
      <c r="J287" s="352">
        <v>100</v>
      </c>
      <c r="K287" s="369" t="str">
        <f t="shared" si="27"/>
        <v/>
      </c>
      <c r="L287" s="353" t="str">
        <f t="shared" si="29"/>
        <v/>
      </c>
      <c r="M287" s="354" t="s">
        <v>68</v>
      </c>
      <c r="N287" s="366" t="str">
        <f t="shared" si="26"/>
        <v/>
      </c>
    </row>
    <row r="288" spans="1:14" ht="17.25" customHeight="1" x14ac:dyDescent="0.3">
      <c r="A288" s="24"/>
      <c r="B288" s="345">
        <v>276</v>
      </c>
      <c r="C288" s="346"/>
      <c r="D288" s="346"/>
      <c r="E288" s="347"/>
      <c r="F288" s="348" t="str">
        <f>IFERROR(VLOOKUP(E288,'Lookup Tables'!$D$4:$F$19,3,FALSE)*$O$6,"")</f>
        <v/>
      </c>
      <c r="G288" s="349">
        <f t="shared" si="24"/>
        <v>100</v>
      </c>
      <c r="H288" s="350" t="str">
        <f t="shared" si="25"/>
        <v/>
      </c>
      <c r="I288" s="351" t="str">
        <f t="shared" si="28"/>
        <v/>
      </c>
      <c r="J288" s="352">
        <v>100</v>
      </c>
      <c r="K288" s="369" t="str">
        <f t="shared" si="27"/>
        <v/>
      </c>
      <c r="L288" s="353" t="str">
        <f t="shared" si="29"/>
        <v/>
      </c>
      <c r="M288" s="354" t="s">
        <v>68</v>
      </c>
      <c r="N288" s="366" t="str">
        <f t="shared" si="26"/>
        <v/>
      </c>
    </row>
    <row r="289" spans="1:14" ht="17.25" customHeight="1" x14ac:dyDescent="0.3">
      <c r="A289" s="24"/>
      <c r="B289" s="345">
        <v>277</v>
      </c>
      <c r="C289" s="346"/>
      <c r="D289" s="346"/>
      <c r="E289" s="347"/>
      <c r="F289" s="348" t="str">
        <f>IFERROR(VLOOKUP(E289,'Lookup Tables'!$D$4:$F$19,3,FALSE)*$O$6,"")</f>
        <v/>
      </c>
      <c r="G289" s="349">
        <f t="shared" si="24"/>
        <v>100</v>
      </c>
      <c r="H289" s="350" t="str">
        <f t="shared" si="25"/>
        <v/>
      </c>
      <c r="I289" s="351" t="str">
        <f t="shared" si="28"/>
        <v/>
      </c>
      <c r="J289" s="352">
        <v>100</v>
      </c>
      <c r="K289" s="369" t="str">
        <f t="shared" si="27"/>
        <v/>
      </c>
      <c r="L289" s="353" t="str">
        <f t="shared" si="29"/>
        <v/>
      </c>
      <c r="M289" s="354" t="s">
        <v>68</v>
      </c>
      <c r="N289" s="366" t="str">
        <f t="shared" si="26"/>
        <v/>
      </c>
    </row>
    <row r="290" spans="1:14" ht="17.25" customHeight="1" x14ac:dyDescent="0.3">
      <c r="A290" s="24"/>
      <c r="B290" s="345">
        <v>278</v>
      </c>
      <c r="C290" s="346"/>
      <c r="D290" s="346"/>
      <c r="E290" s="347"/>
      <c r="F290" s="348" t="str">
        <f>IFERROR(VLOOKUP(E290,'Lookup Tables'!$D$4:$F$19,3,FALSE)*$O$6,"")</f>
        <v/>
      </c>
      <c r="G290" s="349">
        <f t="shared" si="24"/>
        <v>100</v>
      </c>
      <c r="H290" s="350" t="str">
        <f t="shared" si="25"/>
        <v/>
      </c>
      <c r="I290" s="351" t="str">
        <f t="shared" si="28"/>
        <v/>
      </c>
      <c r="J290" s="352">
        <v>100</v>
      </c>
      <c r="K290" s="369" t="str">
        <f t="shared" si="27"/>
        <v/>
      </c>
      <c r="L290" s="353" t="str">
        <f t="shared" si="29"/>
        <v/>
      </c>
      <c r="M290" s="354" t="s">
        <v>68</v>
      </c>
      <c r="N290" s="366" t="str">
        <f t="shared" si="26"/>
        <v/>
      </c>
    </row>
    <row r="291" spans="1:14" ht="17.25" customHeight="1" x14ac:dyDescent="0.3">
      <c r="A291" s="24"/>
      <c r="B291" s="345">
        <v>279</v>
      </c>
      <c r="C291" s="346"/>
      <c r="D291" s="346"/>
      <c r="E291" s="347"/>
      <c r="F291" s="348" t="str">
        <f>IFERROR(VLOOKUP(E291,'Lookup Tables'!$D$4:$F$19,3,FALSE)*$O$6,"")</f>
        <v/>
      </c>
      <c r="G291" s="349">
        <f t="shared" si="24"/>
        <v>100</v>
      </c>
      <c r="H291" s="350" t="str">
        <f t="shared" si="25"/>
        <v/>
      </c>
      <c r="I291" s="351" t="str">
        <f t="shared" si="28"/>
        <v/>
      </c>
      <c r="J291" s="352">
        <v>100</v>
      </c>
      <c r="K291" s="369" t="str">
        <f t="shared" si="27"/>
        <v/>
      </c>
      <c r="L291" s="353" t="str">
        <f t="shared" si="29"/>
        <v/>
      </c>
      <c r="M291" s="354" t="s">
        <v>68</v>
      </c>
      <c r="N291" s="366" t="str">
        <f t="shared" si="26"/>
        <v/>
      </c>
    </row>
    <row r="292" spans="1:14" ht="17.25" customHeight="1" x14ac:dyDescent="0.3">
      <c r="A292" s="24"/>
      <c r="B292" s="345">
        <v>280</v>
      </c>
      <c r="C292" s="346"/>
      <c r="D292" s="346"/>
      <c r="E292" s="347"/>
      <c r="F292" s="348" t="str">
        <f>IFERROR(VLOOKUP(E292,'Lookup Tables'!$D$4:$F$19,3,FALSE)*$O$6,"")</f>
        <v/>
      </c>
      <c r="G292" s="349">
        <f t="shared" si="24"/>
        <v>100</v>
      </c>
      <c r="H292" s="350" t="str">
        <f t="shared" si="25"/>
        <v/>
      </c>
      <c r="I292" s="351" t="str">
        <f t="shared" si="28"/>
        <v/>
      </c>
      <c r="J292" s="352">
        <v>100</v>
      </c>
      <c r="K292" s="369" t="str">
        <f t="shared" si="27"/>
        <v/>
      </c>
      <c r="L292" s="353" t="str">
        <f t="shared" si="29"/>
        <v/>
      </c>
      <c r="M292" s="354" t="s">
        <v>68</v>
      </c>
      <c r="N292" s="366" t="str">
        <f t="shared" si="26"/>
        <v/>
      </c>
    </row>
    <row r="293" spans="1:14" ht="17.25" customHeight="1" x14ac:dyDescent="0.3">
      <c r="A293" s="24"/>
      <c r="B293" s="345">
        <v>281</v>
      </c>
      <c r="C293" s="346"/>
      <c r="D293" s="346"/>
      <c r="E293" s="347"/>
      <c r="F293" s="348" t="str">
        <f>IFERROR(VLOOKUP(E293,'Lookup Tables'!$D$4:$F$19,3,FALSE)*$O$6,"")</f>
        <v/>
      </c>
      <c r="G293" s="349">
        <f t="shared" si="24"/>
        <v>100</v>
      </c>
      <c r="H293" s="350" t="str">
        <f t="shared" si="25"/>
        <v/>
      </c>
      <c r="I293" s="351" t="str">
        <f t="shared" si="28"/>
        <v/>
      </c>
      <c r="J293" s="352">
        <v>100</v>
      </c>
      <c r="K293" s="369" t="str">
        <f t="shared" si="27"/>
        <v/>
      </c>
      <c r="L293" s="353" t="str">
        <f t="shared" si="29"/>
        <v/>
      </c>
      <c r="M293" s="354" t="s">
        <v>68</v>
      </c>
      <c r="N293" s="366" t="str">
        <f t="shared" si="26"/>
        <v/>
      </c>
    </row>
    <row r="294" spans="1:14" ht="17.25" customHeight="1" x14ac:dyDescent="0.3">
      <c r="A294" s="24"/>
      <c r="B294" s="345">
        <v>282</v>
      </c>
      <c r="C294" s="346"/>
      <c r="D294" s="346"/>
      <c r="E294" s="347"/>
      <c r="F294" s="348" t="str">
        <f>IFERROR(VLOOKUP(E294,'Lookup Tables'!$D$4:$F$19,3,FALSE)*$O$6,"")</f>
        <v/>
      </c>
      <c r="G294" s="349">
        <f t="shared" si="24"/>
        <v>100</v>
      </c>
      <c r="H294" s="350" t="str">
        <f t="shared" si="25"/>
        <v/>
      </c>
      <c r="I294" s="351" t="str">
        <f t="shared" si="28"/>
        <v/>
      </c>
      <c r="J294" s="352">
        <v>100</v>
      </c>
      <c r="K294" s="369" t="str">
        <f t="shared" si="27"/>
        <v/>
      </c>
      <c r="L294" s="353" t="str">
        <f t="shared" si="29"/>
        <v/>
      </c>
      <c r="M294" s="354" t="s">
        <v>68</v>
      </c>
      <c r="N294" s="366" t="str">
        <f t="shared" si="26"/>
        <v/>
      </c>
    </row>
    <row r="295" spans="1:14" ht="17.25" customHeight="1" x14ac:dyDescent="0.3">
      <c r="A295" s="24"/>
      <c r="B295" s="345">
        <v>283</v>
      </c>
      <c r="C295" s="346"/>
      <c r="D295" s="346"/>
      <c r="E295" s="347"/>
      <c r="F295" s="348" t="str">
        <f>IFERROR(VLOOKUP(E295,'Lookup Tables'!$D$4:$F$19,3,FALSE)*$O$6,"")</f>
        <v/>
      </c>
      <c r="G295" s="349">
        <f t="shared" si="24"/>
        <v>100</v>
      </c>
      <c r="H295" s="350" t="str">
        <f t="shared" si="25"/>
        <v/>
      </c>
      <c r="I295" s="351" t="str">
        <f t="shared" si="28"/>
        <v/>
      </c>
      <c r="J295" s="352">
        <v>100</v>
      </c>
      <c r="K295" s="369" t="str">
        <f t="shared" si="27"/>
        <v/>
      </c>
      <c r="L295" s="353" t="str">
        <f t="shared" si="29"/>
        <v/>
      </c>
      <c r="M295" s="354" t="s">
        <v>68</v>
      </c>
      <c r="N295" s="366" t="str">
        <f t="shared" si="26"/>
        <v/>
      </c>
    </row>
    <row r="296" spans="1:14" ht="17.25" customHeight="1" x14ac:dyDescent="0.3">
      <c r="A296" s="24"/>
      <c r="B296" s="345">
        <v>284</v>
      </c>
      <c r="C296" s="346"/>
      <c r="D296" s="346"/>
      <c r="E296" s="347"/>
      <c r="F296" s="348" t="str">
        <f>IFERROR(VLOOKUP(E296,'Lookup Tables'!$D$4:$F$19,3,FALSE)*$O$6,"")</f>
        <v/>
      </c>
      <c r="G296" s="349">
        <f t="shared" si="24"/>
        <v>100</v>
      </c>
      <c r="H296" s="350" t="str">
        <f t="shared" si="25"/>
        <v/>
      </c>
      <c r="I296" s="351" t="str">
        <f t="shared" si="28"/>
        <v/>
      </c>
      <c r="J296" s="352">
        <v>100</v>
      </c>
      <c r="K296" s="369" t="str">
        <f t="shared" si="27"/>
        <v/>
      </c>
      <c r="L296" s="353" t="str">
        <f t="shared" si="29"/>
        <v/>
      </c>
      <c r="M296" s="354" t="s">
        <v>68</v>
      </c>
      <c r="N296" s="366" t="str">
        <f t="shared" si="26"/>
        <v/>
      </c>
    </row>
    <row r="297" spans="1:14" ht="17.25" customHeight="1" x14ac:dyDescent="0.3">
      <c r="A297" s="24"/>
      <c r="B297" s="345">
        <v>285</v>
      </c>
      <c r="C297" s="346"/>
      <c r="D297" s="346"/>
      <c r="E297" s="347"/>
      <c r="F297" s="348" t="str">
        <f>IFERROR(VLOOKUP(E297,'Lookup Tables'!$D$4:$F$19,3,FALSE)*$O$6,"")</f>
        <v/>
      </c>
      <c r="G297" s="349">
        <f t="shared" si="24"/>
        <v>100</v>
      </c>
      <c r="H297" s="350" t="str">
        <f t="shared" si="25"/>
        <v/>
      </c>
      <c r="I297" s="351" t="str">
        <f t="shared" si="28"/>
        <v/>
      </c>
      <c r="J297" s="352">
        <v>100</v>
      </c>
      <c r="K297" s="369" t="str">
        <f t="shared" si="27"/>
        <v/>
      </c>
      <c r="L297" s="353" t="str">
        <f t="shared" si="29"/>
        <v/>
      </c>
      <c r="M297" s="354" t="s">
        <v>68</v>
      </c>
      <c r="N297" s="366" t="str">
        <f t="shared" si="26"/>
        <v/>
      </c>
    </row>
    <row r="298" spans="1:14" ht="17.25" customHeight="1" x14ac:dyDescent="0.3">
      <c r="A298" s="24"/>
      <c r="B298" s="345">
        <v>286</v>
      </c>
      <c r="C298" s="346"/>
      <c r="D298" s="346"/>
      <c r="E298" s="347"/>
      <c r="F298" s="348" t="str">
        <f>IFERROR(VLOOKUP(E298,'Lookup Tables'!$D$4:$F$19,3,FALSE)*$O$6,"")</f>
        <v/>
      </c>
      <c r="G298" s="349">
        <f t="shared" si="24"/>
        <v>100</v>
      </c>
      <c r="H298" s="350" t="str">
        <f t="shared" si="25"/>
        <v/>
      </c>
      <c r="I298" s="351" t="str">
        <f t="shared" si="28"/>
        <v/>
      </c>
      <c r="J298" s="352">
        <v>100</v>
      </c>
      <c r="K298" s="369" t="str">
        <f t="shared" si="27"/>
        <v/>
      </c>
      <c r="L298" s="353" t="str">
        <f t="shared" si="29"/>
        <v/>
      </c>
      <c r="M298" s="354" t="s">
        <v>68</v>
      </c>
      <c r="N298" s="366" t="str">
        <f t="shared" si="26"/>
        <v/>
      </c>
    </row>
    <row r="299" spans="1:14" ht="17.25" customHeight="1" x14ac:dyDescent="0.3">
      <c r="A299" s="24"/>
      <c r="B299" s="345">
        <v>287</v>
      </c>
      <c r="C299" s="346"/>
      <c r="D299" s="346"/>
      <c r="E299" s="347"/>
      <c r="F299" s="348" t="str">
        <f>IFERROR(VLOOKUP(E299,'Lookup Tables'!$D$4:$F$19,3,FALSE)*$O$6,"")</f>
        <v/>
      </c>
      <c r="G299" s="349">
        <f t="shared" si="24"/>
        <v>100</v>
      </c>
      <c r="H299" s="350" t="str">
        <f t="shared" si="25"/>
        <v/>
      </c>
      <c r="I299" s="351" t="str">
        <f t="shared" si="28"/>
        <v/>
      </c>
      <c r="J299" s="352">
        <v>100</v>
      </c>
      <c r="K299" s="369" t="str">
        <f t="shared" si="27"/>
        <v/>
      </c>
      <c r="L299" s="353" t="str">
        <f t="shared" si="29"/>
        <v/>
      </c>
      <c r="M299" s="354" t="s">
        <v>68</v>
      </c>
      <c r="N299" s="366" t="str">
        <f t="shared" si="26"/>
        <v/>
      </c>
    </row>
    <row r="300" spans="1:14" ht="17.25" customHeight="1" x14ac:dyDescent="0.3">
      <c r="A300" s="24"/>
      <c r="B300" s="345">
        <v>288</v>
      </c>
      <c r="C300" s="346"/>
      <c r="D300" s="346"/>
      <c r="E300" s="347"/>
      <c r="F300" s="348" t="str">
        <f>IFERROR(VLOOKUP(E300,'Lookup Tables'!$D$4:$F$19,3,FALSE)*$O$6,"")</f>
        <v/>
      </c>
      <c r="G300" s="349">
        <f t="shared" si="24"/>
        <v>100</v>
      </c>
      <c r="H300" s="350" t="str">
        <f t="shared" si="25"/>
        <v/>
      </c>
      <c r="I300" s="351" t="str">
        <f t="shared" si="28"/>
        <v/>
      </c>
      <c r="J300" s="352">
        <v>100</v>
      </c>
      <c r="K300" s="369" t="str">
        <f t="shared" si="27"/>
        <v/>
      </c>
      <c r="L300" s="353" t="str">
        <f t="shared" si="29"/>
        <v/>
      </c>
      <c r="M300" s="354" t="s">
        <v>68</v>
      </c>
      <c r="N300" s="366" t="str">
        <f t="shared" si="26"/>
        <v/>
      </c>
    </row>
    <row r="301" spans="1:14" ht="17.25" customHeight="1" x14ac:dyDescent="0.3">
      <c r="A301" s="24"/>
      <c r="B301" s="345">
        <v>289</v>
      </c>
      <c r="C301" s="346"/>
      <c r="D301" s="346"/>
      <c r="E301" s="347"/>
      <c r="F301" s="348" t="str">
        <f>IFERROR(VLOOKUP(E301,'Lookup Tables'!$D$4:$F$19,3,FALSE)*$O$6,"")</f>
        <v/>
      </c>
      <c r="G301" s="349">
        <f t="shared" si="24"/>
        <v>100</v>
      </c>
      <c r="H301" s="350" t="str">
        <f t="shared" si="25"/>
        <v/>
      </c>
      <c r="I301" s="351" t="str">
        <f t="shared" si="28"/>
        <v/>
      </c>
      <c r="J301" s="352">
        <v>100</v>
      </c>
      <c r="K301" s="369" t="str">
        <f t="shared" si="27"/>
        <v/>
      </c>
      <c r="L301" s="353" t="str">
        <f t="shared" si="29"/>
        <v/>
      </c>
      <c r="M301" s="354" t="s">
        <v>68</v>
      </c>
      <c r="N301" s="366" t="str">
        <f t="shared" si="26"/>
        <v/>
      </c>
    </row>
    <row r="302" spans="1:14" ht="17.25" customHeight="1" x14ac:dyDescent="0.3">
      <c r="A302" s="24"/>
      <c r="B302" s="345">
        <v>290</v>
      </c>
      <c r="C302" s="346"/>
      <c r="D302" s="346"/>
      <c r="E302" s="347"/>
      <c r="F302" s="348" t="str">
        <f>IFERROR(VLOOKUP(E302,'Lookup Tables'!$D$4:$F$19,3,FALSE)*$O$6,"")</f>
        <v/>
      </c>
      <c r="G302" s="349">
        <f t="shared" si="24"/>
        <v>100</v>
      </c>
      <c r="H302" s="350" t="str">
        <f t="shared" si="25"/>
        <v/>
      </c>
      <c r="I302" s="351" t="str">
        <f t="shared" si="28"/>
        <v/>
      </c>
      <c r="J302" s="352">
        <v>100</v>
      </c>
      <c r="K302" s="369" t="str">
        <f t="shared" si="27"/>
        <v/>
      </c>
      <c r="L302" s="353" t="str">
        <f t="shared" si="29"/>
        <v/>
      </c>
      <c r="M302" s="354" t="s">
        <v>68</v>
      </c>
      <c r="N302" s="366" t="str">
        <f t="shared" si="26"/>
        <v/>
      </c>
    </row>
    <row r="303" spans="1:14" ht="17.25" customHeight="1" x14ac:dyDescent="0.3">
      <c r="A303" s="24"/>
      <c r="B303" s="345">
        <v>291</v>
      </c>
      <c r="C303" s="346"/>
      <c r="D303" s="346"/>
      <c r="E303" s="347"/>
      <c r="F303" s="348" t="str">
        <f>IFERROR(VLOOKUP(E303,'Lookup Tables'!$D$4:$F$19,3,FALSE)*$O$6,"")</f>
        <v/>
      </c>
      <c r="G303" s="349">
        <f t="shared" si="24"/>
        <v>100</v>
      </c>
      <c r="H303" s="350" t="str">
        <f t="shared" si="25"/>
        <v/>
      </c>
      <c r="I303" s="351" t="str">
        <f t="shared" si="28"/>
        <v/>
      </c>
      <c r="J303" s="352">
        <v>100</v>
      </c>
      <c r="K303" s="369" t="str">
        <f t="shared" si="27"/>
        <v/>
      </c>
      <c r="L303" s="353" t="str">
        <f t="shared" si="29"/>
        <v/>
      </c>
      <c r="M303" s="354" t="s">
        <v>68</v>
      </c>
      <c r="N303" s="366" t="str">
        <f t="shared" si="26"/>
        <v/>
      </c>
    </row>
    <row r="304" spans="1:14" ht="17.25" customHeight="1" x14ac:dyDescent="0.3">
      <c r="A304" s="24"/>
      <c r="B304" s="345">
        <v>292</v>
      </c>
      <c r="C304" s="346"/>
      <c r="D304" s="346"/>
      <c r="E304" s="347"/>
      <c r="F304" s="348" t="str">
        <f>IFERROR(VLOOKUP(E304,'Lookup Tables'!$D$4:$F$19,3,FALSE)*$O$6,"")</f>
        <v/>
      </c>
      <c r="G304" s="349">
        <f t="shared" si="24"/>
        <v>100</v>
      </c>
      <c r="H304" s="350" t="str">
        <f t="shared" si="25"/>
        <v/>
      </c>
      <c r="I304" s="351" t="str">
        <f t="shared" si="28"/>
        <v/>
      </c>
      <c r="J304" s="352">
        <v>100</v>
      </c>
      <c r="K304" s="369" t="str">
        <f t="shared" si="27"/>
        <v/>
      </c>
      <c r="L304" s="353" t="str">
        <f t="shared" si="29"/>
        <v/>
      </c>
      <c r="M304" s="354" t="s">
        <v>68</v>
      </c>
      <c r="N304" s="366" t="str">
        <f t="shared" si="26"/>
        <v/>
      </c>
    </row>
    <row r="305" spans="1:14" ht="17.25" customHeight="1" x14ac:dyDescent="0.3">
      <c r="A305" s="24"/>
      <c r="B305" s="345">
        <v>293</v>
      </c>
      <c r="C305" s="346"/>
      <c r="D305" s="346"/>
      <c r="E305" s="347"/>
      <c r="F305" s="348" t="str">
        <f>IFERROR(VLOOKUP(E305,'Lookup Tables'!$D$4:$F$19,3,FALSE)*$O$6,"")</f>
        <v/>
      </c>
      <c r="G305" s="349">
        <f t="shared" si="24"/>
        <v>100</v>
      </c>
      <c r="H305" s="350" t="str">
        <f t="shared" si="25"/>
        <v/>
      </c>
      <c r="I305" s="351" t="str">
        <f t="shared" si="28"/>
        <v/>
      </c>
      <c r="J305" s="352">
        <v>100</v>
      </c>
      <c r="K305" s="369" t="str">
        <f t="shared" si="27"/>
        <v/>
      </c>
      <c r="L305" s="353" t="str">
        <f t="shared" si="29"/>
        <v/>
      </c>
      <c r="M305" s="354" t="s">
        <v>68</v>
      </c>
      <c r="N305" s="366" t="str">
        <f t="shared" si="26"/>
        <v/>
      </c>
    </row>
    <row r="306" spans="1:14" ht="17.25" customHeight="1" x14ac:dyDescent="0.3">
      <c r="A306" s="24"/>
      <c r="B306" s="345">
        <v>294</v>
      </c>
      <c r="C306" s="346"/>
      <c r="D306" s="346"/>
      <c r="E306" s="347"/>
      <c r="F306" s="348" t="str">
        <f>IFERROR(VLOOKUP(E306,'Lookup Tables'!$D$4:$F$19,3,FALSE)*$O$6,"")</f>
        <v/>
      </c>
      <c r="G306" s="349">
        <f t="shared" si="24"/>
        <v>100</v>
      </c>
      <c r="H306" s="350" t="str">
        <f t="shared" si="25"/>
        <v/>
      </c>
      <c r="I306" s="351" t="str">
        <f t="shared" si="28"/>
        <v/>
      </c>
      <c r="J306" s="352">
        <v>100</v>
      </c>
      <c r="K306" s="369" t="str">
        <f t="shared" si="27"/>
        <v/>
      </c>
      <c r="L306" s="353" t="str">
        <f t="shared" si="29"/>
        <v/>
      </c>
      <c r="M306" s="354" t="s">
        <v>68</v>
      </c>
      <c r="N306" s="366" t="str">
        <f t="shared" si="26"/>
        <v/>
      </c>
    </row>
    <row r="307" spans="1:14" ht="17.25" customHeight="1" x14ac:dyDescent="0.3">
      <c r="A307" s="24"/>
      <c r="B307" s="345">
        <v>295</v>
      </c>
      <c r="C307" s="346"/>
      <c r="D307" s="346"/>
      <c r="E307" s="347"/>
      <c r="F307" s="348" t="str">
        <f>IFERROR(VLOOKUP(E307,'Lookup Tables'!$D$4:$F$19,3,FALSE)*$O$6,"")</f>
        <v/>
      </c>
      <c r="G307" s="349">
        <f t="shared" si="24"/>
        <v>100</v>
      </c>
      <c r="H307" s="350" t="str">
        <f t="shared" si="25"/>
        <v/>
      </c>
      <c r="I307" s="351" t="str">
        <f t="shared" si="28"/>
        <v/>
      </c>
      <c r="J307" s="352">
        <v>100</v>
      </c>
      <c r="K307" s="369" t="str">
        <f t="shared" si="27"/>
        <v/>
      </c>
      <c r="L307" s="353" t="str">
        <f t="shared" si="29"/>
        <v/>
      </c>
      <c r="M307" s="354" t="s">
        <v>68</v>
      </c>
      <c r="N307" s="366" t="str">
        <f t="shared" si="26"/>
        <v/>
      </c>
    </row>
    <row r="308" spans="1:14" ht="17.25" customHeight="1" x14ac:dyDescent="0.3">
      <c r="A308" s="24"/>
      <c r="B308" s="345">
        <v>296</v>
      </c>
      <c r="C308" s="346"/>
      <c r="D308" s="346"/>
      <c r="E308" s="347"/>
      <c r="F308" s="348" t="str">
        <f>IFERROR(VLOOKUP(E308,'Lookup Tables'!$D$4:$F$19,3,FALSE)*$O$6,"")</f>
        <v/>
      </c>
      <c r="G308" s="349">
        <f t="shared" si="24"/>
        <v>100</v>
      </c>
      <c r="H308" s="350" t="str">
        <f t="shared" si="25"/>
        <v/>
      </c>
      <c r="I308" s="351" t="str">
        <f t="shared" si="28"/>
        <v/>
      </c>
      <c r="J308" s="352">
        <v>100</v>
      </c>
      <c r="K308" s="369" t="str">
        <f t="shared" si="27"/>
        <v/>
      </c>
      <c r="L308" s="353" t="str">
        <f t="shared" si="29"/>
        <v/>
      </c>
      <c r="M308" s="354" t="s">
        <v>68</v>
      </c>
      <c r="N308" s="366" t="str">
        <f t="shared" si="26"/>
        <v/>
      </c>
    </row>
    <row r="309" spans="1:14" ht="17.25" customHeight="1" x14ac:dyDescent="0.3">
      <c r="A309" s="24"/>
      <c r="B309" s="345">
        <v>297</v>
      </c>
      <c r="C309" s="346"/>
      <c r="D309" s="346"/>
      <c r="E309" s="347"/>
      <c r="F309" s="348" t="str">
        <f>IFERROR(VLOOKUP(E309,'Lookup Tables'!$D$4:$F$19,3,FALSE)*$O$6,"")</f>
        <v/>
      </c>
      <c r="G309" s="349">
        <f t="shared" si="24"/>
        <v>100</v>
      </c>
      <c r="H309" s="350" t="str">
        <f t="shared" si="25"/>
        <v/>
      </c>
      <c r="I309" s="351" t="str">
        <f t="shared" si="28"/>
        <v/>
      </c>
      <c r="J309" s="352">
        <v>100</v>
      </c>
      <c r="K309" s="369" t="str">
        <f t="shared" si="27"/>
        <v/>
      </c>
      <c r="L309" s="353" t="str">
        <f t="shared" si="29"/>
        <v/>
      </c>
      <c r="M309" s="354" t="s">
        <v>68</v>
      </c>
      <c r="N309" s="366" t="str">
        <f t="shared" si="26"/>
        <v/>
      </c>
    </row>
    <row r="310" spans="1:14" ht="17.25" customHeight="1" x14ac:dyDescent="0.3">
      <c r="A310" s="24"/>
      <c r="B310" s="345">
        <v>298</v>
      </c>
      <c r="C310" s="346"/>
      <c r="D310" s="346"/>
      <c r="E310" s="347"/>
      <c r="F310" s="348" t="str">
        <f>IFERROR(VLOOKUP(E310,'Lookup Tables'!$D$4:$F$19,3,FALSE)*$O$6,"")</f>
        <v/>
      </c>
      <c r="G310" s="349">
        <f t="shared" si="24"/>
        <v>100</v>
      </c>
      <c r="H310" s="350" t="str">
        <f t="shared" si="25"/>
        <v/>
      </c>
      <c r="I310" s="351" t="str">
        <f t="shared" si="28"/>
        <v/>
      </c>
      <c r="J310" s="352">
        <v>100</v>
      </c>
      <c r="K310" s="369" t="str">
        <f t="shared" si="27"/>
        <v/>
      </c>
      <c r="L310" s="353" t="str">
        <f t="shared" si="29"/>
        <v/>
      </c>
      <c r="M310" s="354" t="s">
        <v>68</v>
      </c>
      <c r="N310" s="366" t="str">
        <f t="shared" si="26"/>
        <v/>
      </c>
    </row>
    <row r="311" spans="1:14" ht="17.25" customHeight="1" x14ac:dyDescent="0.3">
      <c r="A311" s="24"/>
      <c r="B311" s="345">
        <v>299</v>
      </c>
      <c r="C311" s="346"/>
      <c r="D311" s="346"/>
      <c r="E311" s="347"/>
      <c r="F311" s="348" t="str">
        <f>IFERROR(VLOOKUP(E311,'Lookup Tables'!$D$4:$F$19,3,FALSE)*$O$6,"")</f>
        <v/>
      </c>
      <c r="G311" s="349">
        <f t="shared" si="24"/>
        <v>100</v>
      </c>
      <c r="H311" s="350" t="str">
        <f t="shared" si="25"/>
        <v/>
      </c>
      <c r="I311" s="351" t="str">
        <f t="shared" si="28"/>
        <v/>
      </c>
      <c r="J311" s="352">
        <v>100</v>
      </c>
      <c r="K311" s="369" t="str">
        <f t="shared" si="27"/>
        <v/>
      </c>
      <c r="L311" s="353" t="str">
        <f t="shared" si="29"/>
        <v/>
      </c>
      <c r="M311" s="354" t="s">
        <v>68</v>
      </c>
      <c r="N311" s="366" t="str">
        <f t="shared" si="26"/>
        <v/>
      </c>
    </row>
    <row r="312" spans="1:14" ht="17.25" customHeight="1" x14ac:dyDescent="0.3">
      <c r="A312" s="24"/>
      <c r="B312" s="345">
        <v>300</v>
      </c>
      <c r="C312" s="346"/>
      <c r="D312" s="346"/>
      <c r="E312" s="347"/>
      <c r="F312" s="348" t="str">
        <f>IFERROR(VLOOKUP(E312,'Lookup Tables'!$D$4:$F$19,3,FALSE)*$O$6,"")</f>
        <v/>
      </c>
      <c r="G312" s="349">
        <f t="shared" si="24"/>
        <v>100</v>
      </c>
      <c r="H312" s="350" t="str">
        <f t="shared" si="25"/>
        <v/>
      </c>
      <c r="I312" s="351" t="str">
        <f t="shared" si="28"/>
        <v/>
      </c>
      <c r="J312" s="352">
        <v>100</v>
      </c>
      <c r="K312" s="369" t="str">
        <f t="shared" si="27"/>
        <v/>
      </c>
      <c r="L312" s="353" t="str">
        <f t="shared" si="29"/>
        <v/>
      </c>
      <c r="M312" s="354" t="s">
        <v>68</v>
      </c>
      <c r="N312" s="366" t="str">
        <f t="shared" si="26"/>
        <v/>
      </c>
    </row>
    <row r="313" spans="1:14" ht="17.25" customHeight="1" x14ac:dyDescent="0.3">
      <c r="A313" s="24"/>
      <c r="B313" s="345">
        <v>301</v>
      </c>
      <c r="C313" s="346"/>
      <c r="D313" s="346"/>
      <c r="E313" s="347"/>
      <c r="F313" s="348" t="str">
        <f>IFERROR(VLOOKUP(E313,'Lookup Tables'!$D$4:$F$19,3,FALSE)*$O$6,"")</f>
        <v/>
      </c>
      <c r="G313" s="349">
        <f t="shared" si="24"/>
        <v>100</v>
      </c>
      <c r="H313" s="350" t="str">
        <f t="shared" si="25"/>
        <v/>
      </c>
      <c r="I313" s="351" t="str">
        <f t="shared" si="28"/>
        <v/>
      </c>
      <c r="J313" s="352">
        <v>100</v>
      </c>
      <c r="K313" s="369" t="str">
        <f t="shared" si="27"/>
        <v/>
      </c>
      <c r="L313" s="353" t="str">
        <f t="shared" si="29"/>
        <v/>
      </c>
      <c r="M313" s="354" t="s">
        <v>68</v>
      </c>
      <c r="N313" s="366" t="str">
        <f t="shared" si="26"/>
        <v/>
      </c>
    </row>
    <row r="314" spans="1:14" ht="17.25" customHeight="1" x14ac:dyDescent="0.3">
      <c r="A314" s="24"/>
      <c r="B314" s="345">
        <v>302</v>
      </c>
      <c r="C314" s="346"/>
      <c r="D314" s="346"/>
      <c r="E314" s="347"/>
      <c r="F314" s="348" t="str">
        <f>IFERROR(VLOOKUP(E314,'Lookup Tables'!$D$4:$F$19,3,FALSE)*$O$6,"")</f>
        <v/>
      </c>
      <c r="G314" s="349">
        <f t="shared" si="24"/>
        <v>100</v>
      </c>
      <c r="H314" s="350" t="str">
        <f t="shared" si="25"/>
        <v/>
      </c>
      <c r="I314" s="351" t="str">
        <f t="shared" si="28"/>
        <v/>
      </c>
      <c r="J314" s="352">
        <v>100</v>
      </c>
      <c r="K314" s="369" t="str">
        <f t="shared" si="27"/>
        <v/>
      </c>
      <c r="L314" s="353" t="str">
        <f t="shared" si="29"/>
        <v/>
      </c>
      <c r="M314" s="354" t="s">
        <v>68</v>
      </c>
      <c r="N314" s="366" t="str">
        <f t="shared" si="26"/>
        <v/>
      </c>
    </row>
    <row r="315" spans="1:14" ht="17.25" customHeight="1" x14ac:dyDescent="0.3">
      <c r="A315" s="24"/>
      <c r="B315" s="345">
        <v>303</v>
      </c>
      <c r="C315" s="346"/>
      <c r="D315" s="346"/>
      <c r="E315" s="347"/>
      <c r="F315" s="348" t="str">
        <f>IFERROR(VLOOKUP(E315,'Lookup Tables'!$D$4:$F$19,3,FALSE)*$O$6,"")</f>
        <v/>
      </c>
      <c r="G315" s="349">
        <f t="shared" si="24"/>
        <v>100</v>
      </c>
      <c r="H315" s="350" t="str">
        <f t="shared" si="25"/>
        <v/>
      </c>
      <c r="I315" s="351" t="str">
        <f t="shared" si="28"/>
        <v/>
      </c>
      <c r="J315" s="352">
        <v>100</v>
      </c>
      <c r="K315" s="369" t="str">
        <f t="shared" si="27"/>
        <v/>
      </c>
      <c r="L315" s="353" t="str">
        <f t="shared" si="29"/>
        <v/>
      </c>
      <c r="M315" s="354" t="s">
        <v>68</v>
      </c>
      <c r="N315" s="366" t="str">
        <f t="shared" si="26"/>
        <v/>
      </c>
    </row>
    <row r="316" spans="1:14" ht="17.25" customHeight="1" x14ac:dyDescent="0.3">
      <c r="A316" s="24"/>
      <c r="B316" s="345">
        <v>304</v>
      </c>
      <c r="C316" s="346"/>
      <c r="D316" s="346"/>
      <c r="E316" s="347"/>
      <c r="F316" s="348" t="str">
        <f>IFERROR(VLOOKUP(E316,'Lookup Tables'!$D$4:$F$19,3,FALSE)*$O$6,"")</f>
        <v/>
      </c>
      <c r="G316" s="349">
        <f t="shared" si="24"/>
        <v>100</v>
      </c>
      <c r="H316" s="350" t="str">
        <f t="shared" si="25"/>
        <v/>
      </c>
      <c r="I316" s="351" t="str">
        <f t="shared" si="28"/>
        <v/>
      </c>
      <c r="J316" s="352">
        <v>100</v>
      </c>
      <c r="K316" s="369" t="str">
        <f t="shared" si="27"/>
        <v/>
      </c>
      <c r="L316" s="353" t="str">
        <f t="shared" si="29"/>
        <v/>
      </c>
      <c r="M316" s="354" t="s">
        <v>68</v>
      </c>
      <c r="N316" s="366" t="str">
        <f t="shared" si="26"/>
        <v/>
      </c>
    </row>
    <row r="317" spans="1:14" ht="17.25" customHeight="1" x14ac:dyDescent="0.3">
      <c r="A317" s="24"/>
      <c r="B317" s="345">
        <v>305</v>
      </c>
      <c r="C317" s="346"/>
      <c r="D317" s="346"/>
      <c r="E317" s="347"/>
      <c r="F317" s="348" t="str">
        <f>IFERROR(VLOOKUP(E317,'Lookup Tables'!$D$4:$F$19,3,FALSE)*$O$6,"")</f>
        <v/>
      </c>
      <c r="G317" s="349">
        <f t="shared" si="24"/>
        <v>100</v>
      </c>
      <c r="H317" s="350" t="str">
        <f t="shared" si="25"/>
        <v/>
      </c>
      <c r="I317" s="351" t="str">
        <f t="shared" si="28"/>
        <v/>
      </c>
      <c r="J317" s="352">
        <v>100</v>
      </c>
      <c r="K317" s="369" t="str">
        <f t="shared" si="27"/>
        <v/>
      </c>
      <c r="L317" s="353" t="str">
        <f t="shared" si="29"/>
        <v/>
      </c>
      <c r="M317" s="354" t="s">
        <v>68</v>
      </c>
      <c r="N317" s="366" t="str">
        <f t="shared" si="26"/>
        <v/>
      </c>
    </row>
    <row r="318" spans="1:14" ht="17.25" customHeight="1" x14ac:dyDescent="0.3">
      <c r="A318" s="24"/>
      <c r="B318" s="345">
        <v>306</v>
      </c>
      <c r="C318" s="346"/>
      <c r="D318" s="346"/>
      <c r="E318" s="347"/>
      <c r="F318" s="348" t="str">
        <f>IFERROR(VLOOKUP(E318,'Lookup Tables'!$D$4:$F$19,3,FALSE)*$O$6,"")</f>
        <v/>
      </c>
      <c r="G318" s="349">
        <f t="shared" si="24"/>
        <v>100</v>
      </c>
      <c r="H318" s="350" t="str">
        <f t="shared" si="25"/>
        <v/>
      </c>
      <c r="I318" s="351" t="str">
        <f t="shared" si="28"/>
        <v/>
      </c>
      <c r="J318" s="352">
        <v>100</v>
      </c>
      <c r="K318" s="369" t="str">
        <f t="shared" si="27"/>
        <v/>
      </c>
      <c r="L318" s="353" t="str">
        <f t="shared" si="29"/>
        <v/>
      </c>
      <c r="M318" s="354" t="s">
        <v>68</v>
      </c>
      <c r="N318" s="366" t="str">
        <f t="shared" si="26"/>
        <v/>
      </c>
    </row>
    <row r="319" spans="1:14" ht="17.25" customHeight="1" x14ac:dyDescent="0.3">
      <c r="A319" s="24"/>
      <c r="B319" s="345">
        <v>307</v>
      </c>
      <c r="C319" s="346"/>
      <c r="D319" s="346"/>
      <c r="E319" s="347"/>
      <c r="F319" s="348" t="str">
        <f>IFERROR(VLOOKUP(E319,'Lookup Tables'!$D$4:$F$19,3,FALSE)*$O$6,"")</f>
        <v/>
      </c>
      <c r="G319" s="349">
        <f t="shared" si="24"/>
        <v>100</v>
      </c>
      <c r="H319" s="350" t="str">
        <f t="shared" si="25"/>
        <v/>
      </c>
      <c r="I319" s="351" t="str">
        <f t="shared" si="28"/>
        <v/>
      </c>
      <c r="J319" s="352">
        <v>100</v>
      </c>
      <c r="K319" s="369" t="str">
        <f t="shared" si="27"/>
        <v/>
      </c>
      <c r="L319" s="353" t="str">
        <f t="shared" si="29"/>
        <v/>
      </c>
      <c r="M319" s="354" t="s">
        <v>68</v>
      </c>
      <c r="N319" s="366" t="str">
        <f t="shared" si="26"/>
        <v/>
      </c>
    </row>
    <row r="320" spans="1:14" ht="17.25" customHeight="1" x14ac:dyDescent="0.3">
      <c r="A320" s="24"/>
      <c r="B320" s="345">
        <v>308</v>
      </c>
      <c r="C320" s="346"/>
      <c r="D320" s="346"/>
      <c r="E320" s="347"/>
      <c r="F320" s="348" t="str">
        <f>IFERROR(VLOOKUP(E320,'Lookup Tables'!$D$4:$F$19,3,FALSE)*$O$6,"")</f>
        <v/>
      </c>
      <c r="G320" s="349">
        <f t="shared" si="24"/>
        <v>100</v>
      </c>
      <c r="H320" s="350" t="str">
        <f t="shared" si="25"/>
        <v/>
      </c>
      <c r="I320" s="351" t="str">
        <f t="shared" si="28"/>
        <v/>
      </c>
      <c r="J320" s="352">
        <v>100</v>
      </c>
      <c r="K320" s="369" t="str">
        <f t="shared" si="27"/>
        <v/>
      </c>
      <c r="L320" s="353" t="str">
        <f t="shared" si="29"/>
        <v/>
      </c>
      <c r="M320" s="354" t="s">
        <v>68</v>
      </c>
      <c r="N320" s="366" t="str">
        <f t="shared" si="26"/>
        <v/>
      </c>
    </row>
    <row r="321" spans="1:14" ht="17.25" customHeight="1" x14ac:dyDescent="0.3">
      <c r="A321" s="24"/>
      <c r="B321" s="345">
        <v>309</v>
      </c>
      <c r="C321" s="346"/>
      <c r="D321" s="346"/>
      <c r="E321" s="347"/>
      <c r="F321" s="348" t="str">
        <f>IFERROR(VLOOKUP(E321,'Lookup Tables'!$D$4:$F$19,3,FALSE)*$O$6,"")</f>
        <v/>
      </c>
      <c r="G321" s="349">
        <f t="shared" si="24"/>
        <v>100</v>
      </c>
      <c r="H321" s="350" t="str">
        <f t="shared" si="25"/>
        <v/>
      </c>
      <c r="I321" s="351" t="str">
        <f t="shared" si="28"/>
        <v/>
      </c>
      <c r="J321" s="352">
        <v>100</v>
      </c>
      <c r="K321" s="369" t="str">
        <f t="shared" si="27"/>
        <v/>
      </c>
      <c r="L321" s="353" t="str">
        <f t="shared" si="29"/>
        <v/>
      </c>
      <c r="M321" s="354" t="s">
        <v>68</v>
      </c>
      <c r="N321" s="366" t="str">
        <f t="shared" si="26"/>
        <v/>
      </c>
    </row>
    <row r="322" spans="1:14" ht="17.25" customHeight="1" x14ac:dyDescent="0.3">
      <c r="A322" s="24"/>
      <c r="B322" s="345">
        <v>310</v>
      </c>
      <c r="C322" s="346"/>
      <c r="D322" s="346"/>
      <c r="E322" s="347"/>
      <c r="F322" s="348" t="str">
        <f>IFERROR(VLOOKUP(E322,'Lookup Tables'!$D$4:$F$19,3,FALSE)*$O$6,"")</f>
        <v/>
      </c>
      <c r="G322" s="349">
        <f t="shared" si="24"/>
        <v>100</v>
      </c>
      <c r="H322" s="350" t="str">
        <f t="shared" si="25"/>
        <v/>
      </c>
      <c r="I322" s="351" t="str">
        <f t="shared" si="28"/>
        <v/>
      </c>
      <c r="J322" s="352">
        <v>100</v>
      </c>
      <c r="K322" s="369" t="str">
        <f t="shared" si="27"/>
        <v/>
      </c>
      <c r="L322" s="353" t="str">
        <f t="shared" si="29"/>
        <v/>
      </c>
      <c r="M322" s="354" t="s">
        <v>68</v>
      </c>
      <c r="N322" s="366" t="str">
        <f t="shared" si="26"/>
        <v/>
      </c>
    </row>
    <row r="323" spans="1:14" ht="17.25" customHeight="1" x14ac:dyDescent="0.3">
      <c r="A323" s="24"/>
      <c r="B323" s="345">
        <v>311</v>
      </c>
      <c r="C323" s="346"/>
      <c r="D323" s="346"/>
      <c r="E323" s="347"/>
      <c r="F323" s="348" t="str">
        <f>IFERROR(VLOOKUP(E323,'Lookup Tables'!$D$4:$F$19,3,FALSE)*$O$6,"")</f>
        <v/>
      </c>
      <c r="G323" s="349">
        <f t="shared" si="24"/>
        <v>100</v>
      </c>
      <c r="H323" s="350" t="str">
        <f t="shared" si="25"/>
        <v/>
      </c>
      <c r="I323" s="351" t="str">
        <f t="shared" si="28"/>
        <v/>
      </c>
      <c r="J323" s="352">
        <v>100</v>
      </c>
      <c r="K323" s="369" t="str">
        <f t="shared" si="27"/>
        <v/>
      </c>
      <c r="L323" s="353" t="str">
        <f t="shared" si="29"/>
        <v/>
      </c>
      <c r="M323" s="354" t="s">
        <v>68</v>
      </c>
      <c r="N323" s="366" t="str">
        <f t="shared" si="26"/>
        <v/>
      </c>
    </row>
    <row r="324" spans="1:14" ht="17.25" customHeight="1" x14ac:dyDescent="0.3">
      <c r="A324" s="24"/>
      <c r="B324" s="345">
        <v>312</v>
      </c>
      <c r="C324" s="346"/>
      <c r="D324" s="346"/>
      <c r="E324" s="347"/>
      <c r="F324" s="348" t="str">
        <f>IFERROR(VLOOKUP(E324,'Lookup Tables'!$D$4:$F$19,3,FALSE)*$O$6,"")</f>
        <v/>
      </c>
      <c r="G324" s="349">
        <f t="shared" si="24"/>
        <v>100</v>
      </c>
      <c r="H324" s="350" t="str">
        <f t="shared" si="25"/>
        <v/>
      </c>
      <c r="I324" s="351" t="str">
        <f t="shared" si="28"/>
        <v/>
      </c>
      <c r="J324" s="352">
        <v>100</v>
      </c>
      <c r="K324" s="369" t="str">
        <f t="shared" si="27"/>
        <v/>
      </c>
      <c r="L324" s="353" t="str">
        <f t="shared" si="29"/>
        <v/>
      </c>
      <c r="M324" s="354" t="s">
        <v>68</v>
      </c>
      <c r="N324" s="366" t="str">
        <f t="shared" si="26"/>
        <v/>
      </c>
    </row>
    <row r="325" spans="1:14" ht="17.25" customHeight="1" x14ac:dyDescent="0.3">
      <c r="A325" s="24"/>
      <c r="B325" s="345">
        <v>313</v>
      </c>
      <c r="C325" s="346"/>
      <c r="D325" s="346"/>
      <c r="E325" s="347"/>
      <c r="F325" s="348" t="str">
        <f>IFERROR(VLOOKUP(E325,'Lookup Tables'!$D$4:$F$19,3,FALSE)*$O$6,"")</f>
        <v/>
      </c>
      <c r="G325" s="349">
        <f t="shared" si="24"/>
        <v>100</v>
      </c>
      <c r="H325" s="350" t="str">
        <f t="shared" si="25"/>
        <v/>
      </c>
      <c r="I325" s="351" t="str">
        <f t="shared" si="28"/>
        <v/>
      </c>
      <c r="J325" s="352">
        <v>100</v>
      </c>
      <c r="K325" s="369" t="str">
        <f t="shared" si="27"/>
        <v/>
      </c>
      <c r="L325" s="353" t="str">
        <f t="shared" si="29"/>
        <v/>
      </c>
      <c r="M325" s="354" t="s">
        <v>68</v>
      </c>
      <c r="N325" s="366" t="str">
        <f t="shared" si="26"/>
        <v/>
      </c>
    </row>
    <row r="326" spans="1:14" ht="17.25" customHeight="1" x14ac:dyDescent="0.3">
      <c r="A326" s="24"/>
      <c r="B326" s="345">
        <v>314</v>
      </c>
      <c r="C326" s="346"/>
      <c r="D326" s="346"/>
      <c r="E326" s="347"/>
      <c r="F326" s="348" t="str">
        <f>IFERROR(VLOOKUP(E326,'Lookup Tables'!$D$4:$F$19,3,FALSE)*$O$6,"")</f>
        <v/>
      </c>
      <c r="G326" s="349">
        <f t="shared" si="24"/>
        <v>100</v>
      </c>
      <c r="H326" s="350" t="str">
        <f t="shared" si="25"/>
        <v/>
      </c>
      <c r="I326" s="351" t="str">
        <f t="shared" si="28"/>
        <v/>
      </c>
      <c r="J326" s="352">
        <v>100</v>
      </c>
      <c r="K326" s="369" t="str">
        <f t="shared" si="27"/>
        <v/>
      </c>
      <c r="L326" s="353" t="str">
        <f t="shared" si="29"/>
        <v/>
      </c>
      <c r="M326" s="354" t="s">
        <v>68</v>
      </c>
      <c r="N326" s="366" t="str">
        <f t="shared" si="26"/>
        <v/>
      </c>
    </row>
    <row r="327" spans="1:14" ht="17.25" customHeight="1" x14ac:dyDescent="0.3">
      <c r="A327" s="24"/>
      <c r="B327" s="345">
        <v>315</v>
      </c>
      <c r="C327" s="346"/>
      <c r="D327" s="346"/>
      <c r="E327" s="347"/>
      <c r="F327" s="348" t="str">
        <f>IFERROR(VLOOKUP(E327,'Lookup Tables'!$D$4:$F$19,3,FALSE)*$O$6,"")</f>
        <v/>
      </c>
      <c r="G327" s="349">
        <f t="shared" si="24"/>
        <v>100</v>
      </c>
      <c r="H327" s="350" t="str">
        <f t="shared" si="25"/>
        <v/>
      </c>
      <c r="I327" s="351" t="str">
        <f t="shared" si="28"/>
        <v/>
      </c>
      <c r="J327" s="352">
        <v>100</v>
      </c>
      <c r="K327" s="369" t="str">
        <f t="shared" si="27"/>
        <v/>
      </c>
      <c r="L327" s="353" t="str">
        <f t="shared" si="29"/>
        <v/>
      </c>
      <c r="M327" s="354" t="s">
        <v>68</v>
      </c>
      <c r="N327" s="366" t="str">
        <f t="shared" si="26"/>
        <v/>
      </c>
    </row>
    <row r="328" spans="1:14" ht="17.25" customHeight="1" x14ac:dyDescent="0.3">
      <c r="A328" s="24"/>
      <c r="B328" s="345">
        <v>316</v>
      </c>
      <c r="C328" s="346"/>
      <c r="D328" s="346"/>
      <c r="E328" s="347"/>
      <c r="F328" s="348" t="str">
        <f>IFERROR(VLOOKUP(E328,'Lookup Tables'!$D$4:$F$19,3,FALSE)*$O$6,"")</f>
        <v/>
      </c>
      <c r="G328" s="349">
        <f t="shared" si="24"/>
        <v>100</v>
      </c>
      <c r="H328" s="350" t="str">
        <f t="shared" si="25"/>
        <v/>
      </c>
      <c r="I328" s="351" t="str">
        <f t="shared" si="28"/>
        <v/>
      </c>
      <c r="J328" s="352">
        <v>100</v>
      </c>
      <c r="K328" s="369" t="str">
        <f t="shared" si="27"/>
        <v/>
      </c>
      <c r="L328" s="353" t="str">
        <f t="shared" si="29"/>
        <v/>
      </c>
      <c r="M328" s="354" t="s">
        <v>68</v>
      </c>
      <c r="N328" s="366" t="str">
        <f t="shared" si="26"/>
        <v/>
      </c>
    </row>
    <row r="329" spans="1:14" ht="17.25" customHeight="1" x14ac:dyDescent="0.3">
      <c r="A329" s="24"/>
      <c r="B329" s="345">
        <v>317</v>
      </c>
      <c r="C329" s="346"/>
      <c r="D329" s="346"/>
      <c r="E329" s="347"/>
      <c r="F329" s="348" t="str">
        <f>IFERROR(VLOOKUP(E329,'Lookup Tables'!$D$4:$F$19,3,FALSE)*$O$6,"")</f>
        <v/>
      </c>
      <c r="G329" s="349">
        <f t="shared" si="24"/>
        <v>100</v>
      </c>
      <c r="H329" s="350" t="str">
        <f t="shared" si="25"/>
        <v/>
      </c>
      <c r="I329" s="351" t="str">
        <f t="shared" si="28"/>
        <v/>
      </c>
      <c r="J329" s="352">
        <v>100</v>
      </c>
      <c r="K329" s="369" t="str">
        <f t="shared" si="27"/>
        <v/>
      </c>
      <c r="L329" s="353" t="str">
        <f t="shared" si="29"/>
        <v/>
      </c>
      <c r="M329" s="354" t="s">
        <v>68</v>
      </c>
      <c r="N329" s="366" t="str">
        <f t="shared" si="26"/>
        <v/>
      </c>
    </row>
    <row r="330" spans="1:14" ht="17.25" customHeight="1" x14ac:dyDescent="0.3">
      <c r="A330" s="24"/>
      <c r="B330" s="345">
        <v>318</v>
      </c>
      <c r="C330" s="346"/>
      <c r="D330" s="346"/>
      <c r="E330" s="347"/>
      <c r="F330" s="348" t="str">
        <f>IFERROR(VLOOKUP(E330,'Lookup Tables'!$D$4:$F$19,3,FALSE)*$O$6,"")</f>
        <v/>
      </c>
      <c r="G330" s="349">
        <f t="shared" si="24"/>
        <v>100</v>
      </c>
      <c r="H330" s="350" t="str">
        <f t="shared" si="25"/>
        <v/>
      </c>
      <c r="I330" s="351" t="str">
        <f t="shared" si="28"/>
        <v/>
      </c>
      <c r="J330" s="352">
        <v>100</v>
      </c>
      <c r="K330" s="369" t="str">
        <f t="shared" si="27"/>
        <v/>
      </c>
      <c r="L330" s="353" t="str">
        <f t="shared" si="29"/>
        <v/>
      </c>
      <c r="M330" s="354" t="s">
        <v>68</v>
      </c>
      <c r="N330" s="366" t="str">
        <f t="shared" si="26"/>
        <v/>
      </c>
    </row>
    <row r="331" spans="1:14" ht="17.25" customHeight="1" x14ac:dyDescent="0.3">
      <c r="A331" s="24"/>
      <c r="B331" s="345">
        <v>319</v>
      </c>
      <c r="C331" s="346"/>
      <c r="D331" s="346"/>
      <c r="E331" s="347"/>
      <c r="F331" s="348" t="str">
        <f>IFERROR(VLOOKUP(E331,'Lookup Tables'!$D$4:$F$19,3,FALSE)*$O$6,"")</f>
        <v/>
      </c>
      <c r="G331" s="349">
        <f t="shared" si="24"/>
        <v>100</v>
      </c>
      <c r="H331" s="350" t="str">
        <f t="shared" si="25"/>
        <v/>
      </c>
      <c r="I331" s="351" t="str">
        <f t="shared" si="28"/>
        <v/>
      </c>
      <c r="J331" s="352">
        <v>100</v>
      </c>
      <c r="K331" s="369" t="str">
        <f t="shared" si="27"/>
        <v/>
      </c>
      <c r="L331" s="353" t="str">
        <f t="shared" si="29"/>
        <v/>
      </c>
      <c r="M331" s="354" t="s">
        <v>68</v>
      </c>
      <c r="N331" s="366" t="str">
        <f t="shared" si="26"/>
        <v/>
      </c>
    </row>
    <row r="332" spans="1:14" ht="17.25" customHeight="1" x14ac:dyDescent="0.3">
      <c r="A332" s="24"/>
      <c r="B332" s="345">
        <v>320</v>
      </c>
      <c r="C332" s="346"/>
      <c r="D332" s="346"/>
      <c r="E332" s="347"/>
      <c r="F332" s="348" t="str">
        <f>IFERROR(VLOOKUP(E332,'Lookup Tables'!$D$4:$F$19,3,FALSE)*$O$6,"")</f>
        <v/>
      </c>
      <c r="G332" s="349">
        <f t="shared" si="24"/>
        <v>100</v>
      </c>
      <c r="H332" s="350" t="str">
        <f t="shared" si="25"/>
        <v/>
      </c>
      <c r="I332" s="351" t="str">
        <f t="shared" si="28"/>
        <v/>
      </c>
      <c r="J332" s="352">
        <v>100</v>
      </c>
      <c r="K332" s="369" t="str">
        <f t="shared" si="27"/>
        <v/>
      </c>
      <c r="L332" s="353" t="str">
        <f t="shared" si="29"/>
        <v/>
      </c>
      <c r="M332" s="354" t="s">
        <v>68</v>
      </c>
      <c r="N332" s="366" t="str">
        <f t="shared" si="26"/>
        <v/>
      </c>
    </row>
    <row r="333" spans="1:14" ht="17.25" customHeight="1" x14ac:dyDescent="0.3">
      <c r="A333" s="24"/>
      <c r="B333" s="345">
        <v>321</v>
      </c>
      <c r="C333" s="346"/>
      <c r="D333" s="346"/>
      <c r="E333" s="347"/>
      <c r="F333" s="348" t="str">
        <f>IFERROR(VLOOKUP(E333,'Lookup Tables'!$D$4:$F$19,3,FALSE)*$O$6,"")</f>
        <v/>
      </c>
      <c r="G333" s="349">
        <f t="shared" ref="G333:G396" si="30">$O$4</f>
        <v>100</v>
      </c>
      <c r="H333" s="350" t="str">
        <f t="shared" ref="H333:H396" si="31">IF(ISBLANK($E333),"",$F333*($O$4/100))</f>
        <v/>
      </c>
      <c r="I333" s="351" t="str">
        <f t="shared" si="28"/>
        <v/>
      </c>
      <c r="J333" s="352">
        <v>100</v>
      </c>
      <c r="K333" s="369" t="str">
        <f t="shared" si="27"/>
        <v/>
      </c>
      <c r="L333" s="353" t="str">
        <f t="shared" si="29"/>
        <v/>
      </c>
      <c r="M333" s="354" t="s">
        <v>68</v>
      </c>
      <c r="N333" s="366" t="str">
        <f t="shared" ref="N333:N396" si="32">IF(ISBLANK($M333),"",IF(ISBLANK($E333),"",$L333*INDEX(Life_expectancy_factor,MATCH($M333,Life_expectancy_input,0))))</f>
        <v/>
      </c>
    </row>
    <row r="334" spans="1:14" ht="17.25" customHeight="1" x14ac:dyDescent="0.3">
      <c r="A334" s="24"/>
      <c r="B334" s="345">
        <v>322</v>
      </c>
      <c r="C334" s="346"/>
      <c r="D334" s="346"/>
      <c r="E334" s="347"/>
      <c r="F334" s="348" t="str">
        <f>IFERROR(VLOOKUP(E334,'Lookup Tables'!$D$4:$F$19,3,FALSE)*$O$6,"")</f>
        <v/>
      </c>
      <c r="G334" s="349">
        <f t="shared" si="30"/>
        <v>100</v>
      </c>
      <c r="H334" s="350" t="str">
        <f t="shared" si="31"/>
        <v/>
      </c>
      <c r="I334" s="351" t="str">
        <f t="shared" si="28"/>
        <v/>
      </c>
      <c r="J334" s="352">
        <v>100</v>
      </c>
      <c r="K334" s="369" t="str">
        <f t="shared" ref="K334:K397" si="33">IF(ISBLANK($E334),"",$I334*($J334/100))</f>
        <v/>
      </c>
      <c r="L334" s="353" t="str">
        <f t="shared" si="29"/>
        <v/>
      </c>
      <c r="M334" s="354" t="s">
        <v>68</v>
      </c>
      <c r="N334" s="366" t="str">
        <f t="shared" si="32"/>
        <v/>
      </c>
    </row>
    <row r="335" spans="1:14" ht="17.25" customHeight="1" x14ac:dyDescent="0.3">
      <c r="A335" s="24"/>
      <c r="B335" s="345">
        <v>323</v>
      </c>
      <c r="C335" s="346"/>
      <c r="D335" s="346"/>
      <c r="E335" s="347"/>
      <c r="F335" s="348" t="str">
        <f>IFERROR(VLOOKUP(E335,'Lookup Tables'!$D$4:$F$19,3,FALSE)*$O$6,"")</f>
        <v/>
      </c>
      <c r="G335" s="349">
        <f t="shared" si="30"/>
        <v>100</v>
      </c>
      <c r="H335" s="350" t="str">
        <f t="shared" si="31"/>
        <v/>
      </c>
      <c r="I335" s="351" t="str">
        <f t="shared" ref="I335:I398" si="34">H335</f>
        <v/>
      </c>
      <c r="J335" s="352">
        <v>100</v>
      </c>
      <c r="K335" s="369" t="str">
        <f t="shared" si="33"/>
        <v/>
      </c>
      <c r="L335" s="353" t="str">
        <f t="shared" ref="L335:L398" si="35">K335</f>
        <v/>
      </c>
      <c r="M335" s="354" t="s">
        <v>68</v>
      </c>
      <c r="N335" s="366" t="str">
        <f t="shared" si="32"/>
        <v/>
      </c>
    </row>
    <row r="336" spans="1:14" ht="17.25" customHeight="1" x14ac:dyDescent="0.3">
      <c r="A336" s="24"/>
      <c r="B336" s="345">
        <v>324</v>
      </c>
      <c r="C336" s="346"/>
      <c r="D336" s="346"/>
      <c r="E336" s="347"/>
      <c r="F336" s="348" t="str">
        <f>IFERROR(VLOOKUP(E336,'Lookup Tables'!$D$4:$F$19,3,FALSE)*$O$6,"")</f>
        <v/>
      </c>
      <c r="G336" s="349">
        <f t="shared" si="30"/>
        <v>100</v>
      </c>
      <c r="H336" s="350" t="str">
        <f t="shared" si="31"/>
        <v/>
      </c>
      <c r="I336" s="351" t="str">
        <f t="shared" si="34"/>
        <v/>
      </c>
      <c r="J336" s="352">
        <v>100</v>
      </c>
      <c r="K336" s="369" t="str">
        <f t="shared" si="33"/>
        <v/>
      </c>
      <c r="L336" s="353" t="str">
        <f t="shared" si="35"/>
        <v/>
      </c>
      <c r="M336" s="354" t="s">
        <v>68</v>
      </c>
      <c r="N336" s="366" t="str">
        <f t="shared" si="32"/>
        <v/>
      </c>
    </row>
    <row r="337" spans="1:14" ht="17.25" customHeight="1" x14ac:dyDescent="0.3">
      <c r="A337" s="24"/>
      <c r="B337" s="345">
        <v>325</v>
      </c>
      <c r="C337" s="346"/>
      <c r="D337" s="346"/>
      <c r="E337" s="347"/>
      <c r="F337" s="348" t="str">
        <f>IFERROR(VLOOKUP(E337,'Lookup Tables'!$D$4:$F$19,3,FALSE)*$O$6,"")</f>
        <v/>
      </c>
      <c r="G337" s="349">
        <f t="shared" si="30"/>
        <v>100</v>
      </c>
      <c r="H337" s="350" t="str">
        <f t="shared" si="31"/>
        <v/>
      </c>
      <c r="I337" s="351" t="str">
        <f t="shared" si="34"/>
        <v/>
      </c>
      <c r="J337" s="352">
        <v>100</v>
      </c>
      <c r="K337" s="369" t="str">
        <f t="shared" si="33"/>
        <v/>
      </c>
      <c r="L337" s="353" t="str">
        <f t="shared" si="35"/>
        <v/>
      </c>
      <c r="M337" s="354" t="s">
        <v>68</v>
      </c>
      <c r="N337" s="366" t="str">
        <f t="shared" si="32"/>
        <v/>
      </c>
    </row>
    <row r="338" spans="1:14" ht="17.25" customHeight="1" x14ac:dyDescent="0.3">
      <c r="A338" s="24"/>
      <c r="B338" s="345">
        <v>326</v>
      </c>
      <c r="C338" s="346"/>
      <c r="D338" s="346"/>
      <c r="E338" s="347"/>
      <c r="F338" s="348" t="str">
        <f>IFERROR(VLOOKUP(E338,'Lookup Tables'!$D$4:$F$19,3,FALSE)*$O$6,"")</f>
        <v/>
      </c>
      <c r="G338" s="349">
        <f t="shared" si="30"/>
        <v>100</v>
      </c>
      <c r="H338" s="350" t="str">
        <f t="shared" si="31"/>
        <v/>
      </c>
      <c r="I338" s="351" t="str">
        <f t="shared" si="34"/>
        <v/>
      </c>
      <c r="J338" s="352">
        <v>100</v>
      </c>
      <c r="K338" s="369" t="str">
        <f t="shared" si="33"/>
        <v/>
      </c>
      <c r="L338" s="353" t="str">
        <f t="shared" si="35"/>
        <v/>
      </c>
      <c r="M338" s="354" t="s">
        <v>68</v>
      </c>
      <c r="N338" s="366" t="str">
        <f t="shared" si="32"/>
        <v/>
      </c>
    </row>
    <row r="339" spans="1:14" ht="17.25" customHeight="1" x14ac:dyDescent="0.3">
      <c r="A339" s="24"/>
      <c r="B339" s="345">
        <v>327</v>
      </c>
      <c r="C339" s="346"/>
      <c r="D339" s="346"/>
      <c r="E339" s="347"/>
      <c r="F339" s="348" t="str">
        <f>IFERROR(VLOOKUP(E339,'Lookup Tables'!$D$4:$F$19,3,FALSE)*$O$6,"")</f>
        <v/>
      </c>
      <c r="G339" s="349">
        <f t="shared" si="30"/>
        <v>100</v>
      </c>
      <c r="H339" s="350" t="str">
        <f t="shared" si="31"/>
        <v/>
      </c>
      <c r="I339" s="351" t="str">
        <f t="shared" si="34"/>
        <v/>
      </c>
      <c r="J339" s="352">
        <v>100</v>
      </c>
      <c r="K339" s="369" t="str">
        <f t="shared" si="33"/>
        <v/>
      </c>
      <c r="L339" s="353" t="str">
        <f t="shared" si="35"/>
        <v/>
      </c>
      <c r="M339" s="354" t="s">
        <v>68</v>
      </c>
      <c r="N339" s="366" t="str">
        <f t="shared" si="32"/>
        <v/>
      </c>
    </row>
    <row r="340" spans="1:14" ht="17.25" customHeight="1" x14ac:dyDescent="0.3">
      <c r="A340" s="24"/>
      <c r="B340" s="345">
        <v>328</v>
      </c>
      <c r="C340" s="346"/>
      <c r="D340" s="346"/>
      <c r="E340" s="347"/>
      <c r="F340" s="348" t="str">
        <f>IFERROR(VLOOKUP(E340,'Lookup Tables'!$D$4:$F$19,3,FALSE)*$O$6,"")</f>
        <v/>
      </c>
      <c r="G340" s="349">
        <f t="shared" si="30"/>
        <v>100</v>
      </c>
      <c r="H340" s="350" t="str">
        <f t="shared" si="31"/>
        <v/>
      </c>
      <c r="I340" s="351" t="str">
        <f t="shared" si="34"/>
        <v/>
      </c>
      <c r="J340" s="352">
        <v>100</v>
      </c>
      <c r="K340" s="369" t="str">
        <f t="shared" si="33"/>
        <v/>
      </c>
      <c r="L340" s="353" t="str">
        <f t="shared" si="35"/>
        <v/>
      </c>
      <c r="M340" s="354" t="s">
        <v>68</v>
      </c>
      <c r="N340" s="366" t="str">
        <f t="shared" si="32"/>
        <v/>
      </c>
    </row>
    <row r="341" spans="1:14" ht="17.25" customHeight="1" x14ac:dyDescent="0.3">
      <c r="A341" s="24"/>
      <c r="B341" s="345">
        <v>329</v>
      </c>
      <c r="C341" s="346"/>
      <c r="D341" s="346"/>
      <c r="E341" s="347"/>
      <c r="F341" s="348" t="str">
        <f>IFERROR(VLOOKUP(E341,'Lookup Tables'!$D$4:$F$19,3,FALSE)*$O$6,"")</f>
        <v/>
      </c>
      <c r="G341" s="349">
        <f t="shared" si="30"/>
        <v>100</v>
      </c>
      <c r="H341" s="350" t="str">
        <f t="shared" si="31"/>
        <v/>
      </c>
      <c r="I341" s="351" t="str">
        <f t="shared" si="34"/>
        <v/>
      </c>
      <c r="J341" s="352">
        <v>100</v>
      </c>
      <c r="K341" s="369" t="str">
        <f t="shared" si="33"/>
        <v/>
      </c>
      <c r="L341" s="353" t="str">
        <f t="shared" si="35"/>
        <v/>
      </c>
      <c r="M341" s="354" t="s">
        <v>68</v>
      </c>
      <c r="N341" s="366" t="str">
        <f t="shared" si="32"/>
        <v/>
      </c>
    </row>
    <row r="342" spans="1:14" ht="17.25" customHeight="1" x14ac:dyDescent="0.3">
      <c r="A342" s="24"/>
      <c r="B342" s="345">
        <v>330</v>
      </c>
      <c r="C342" s="346"/>
      <c r="D342" s="346"/>
      <c r="E342" s="347"/>
      <c r="F342" s="348" t="str">
        <f>IFERROR(VLOOKUP(E342,'Lookup Tables'!$D$4:$F$19,3,FALSE)*$O$6,"")</f>
        <v/>
      </c>
      <c r="G342" s="349">
        <f t="shared" si="30"/>
        <v>100</v>
      </c>
      <c r="H342" s="350" t="str">
        <f t="shared" si="31"/>
        <v/>
      </c>
      <c r="I342" s="351" t="str">
        <f t="shared" si="34"/>
        <v/>
      </c>
      <c r="J342" s="352">
        <v>100</v>
      </c>
      <c r="K342" s="369" t="str">
        <f t="shared" si="33"/>
        <v/>
      </c>
      <c r="L342" s="353" t="str">
        <f t="shared" si="35"/>
        <v/>
      </c>
      <c r="M342" s="354" t="s">
        <v>68</v>
      </c>
      <c r="N342" s="366" t="str">
        <f t="shared" si="32"/>
        <v/>
      </c>
    </row>
    <row r="343" spans="1:14" ht="17.25" customHeight="1" x14ac:dyDescent="0.3">
      <c r="A343" s="24"/>
      <c r="B343" s="345">
        <v>331</v>
      </c>
      <c r="C343" s="346"/>
      <c r="D343" s="346"/>
      <c r="E343" s="347"/>
      <c r="F343" s="348" t="str">
        <f>IFERROR(VLOOKUP(E343,'Lookup Tables'!$D$4:$F$19,3,FALSE)*$O$6,"")</f>
        <v/>
      </c>
      <c r="G343" s="349">
        <f t="shared" si="30"/>
        <v>100</v>
      </c>
      <c r="H343" s="350" t="str">
        <f t="shared" si="31"/>
        <v/>
      </c>
      <c r="I343" s="351" t="str">
        <f t="shared" si="34"/>
        <v/>
      </c>
      <c r="J343" s="352">
        <v>100</v>
      </c>
      <c r="K343" s="369" t="str">
        <f t="shared" si="33"/>
        <v/>
      </c>
      <c r="L343" s="353" t="str">
        <f t="shared" si="35"/>
        <v/>
      </c>
      <c r="M343" s="354" t="s">
        <v>68</v>
      </c>
      <c r="N343" s="366" t="str">
        <f t="shared" si="32"/>
        <v/>
      </c>
    </row>
    <row r="344" spans="1:14" ht="17.25" customHeight="1" x14ac:dyDescent="0.3">
      <c r="A344" s="24"/>
      <c r="B344" s="345">
        <v>332</v>
      </c>
      <c r="C344" s="346"/>
      <c r="D344" s="346"/>
      <c r="E344" s="347"/>
      <c r="F344" s="348" t="str">
        <f>IFERROR(VLOOKUP(E344,'Lookup Tables'!$D$4:$F$19,3,FALSE)*$O$6,"")</f>
        <v/>
      </c>
      <c r="G344" s="349">
        <f t="shared" si="30"/>
        <v>100</v>
      </c>
      <c r="H344" s="350" t="str">
        <f t="shared" si="31"/>
        <v/>
      </c>
      <c r="I344" s="351" t="str">
        <f t="shared" si="34"/>
        <v/>
      </c>
      <c r="J344" s="352">
        <v>100</v>
      </c>
      <c r="K344" s="369" t="str">
        <f t="shared" si="33"/>
        <v/>
      </c>
      <c r="L344" s="353" t="str">
        <f t="shared" si="35"/>
        <v/>
      </c>
      <c r="M344" s="354" t="s">
        <v>68</v>
      </c>
      <c r="N344" s="366" t="str">
        <f t="shared" si="32"/>
        <v/>
      </c>
    </row>
    <row r="345" spans="1:14" ht="17.25" customHeight="1" x14ac:dyDescent="0.3">
      <c r="A345" s="24"/>
      <c r="B345" s="345">
        <v>333</v>
      </c>
      <c r="C345" s="346"/>
      <c r="D345" s="346"/>
      <c r="E345" s="347"/>
      <c r="F345" s="348" t="str">
        <f>IFERROR(VLOOKUP(E345,'Lookup Tables'!$D$4:$F$19,3,FALSE)*$O$6,"")</f>
        <v/>
      </c>
      <c r="G345" s="349">
        <f t="shared" si="30"/>
        <v>100</v>
      </c>
      <c r="H345" s="350" t="str">
        <f t="shared" si="31"/>
        <v/>
      </c>
      <c r="I345" s="351" t="str">
        <f t="shared" si="34"/>
        <v/>
      </c>
      <c r="J345" s="352">
        <v>100</v>
      </c>
      <c r="K345" s="369" t="str">
        <f t="shared" si="33"/>
        <v/>
      </c>
      <c r="L345" s="353" t="str">
        <f t="shared" si="35"/>
        <v/>
      </c>
      <c r="M345" s="354" t="s">
        <v>68</v>
      </c>
      <c r="N345" s="366" t="str">
        <f t="shared" si="32"/>
        <v/>
      </c>
    </row>
    <row r="346" spans="1:14" ht="17.25" customHeight="1" x14ac:dyDescent="0.3">
      <c r="A346" s="24"/>
      <c r="B346" s="345">
        <v>334</v>
      </c>
      <c r="C346" s="346"/>
      <c r="D346" s="346"/>
      <c r="E346" s="347"/>
      <c r="F346" s="348" t="str">
        <f>IFERROR(VLOOKUP(E346,'Lookup Tables'!$D$4:$F$19,3,FALSE)*$O$6,"")</f>
        <v/>
      </c>
      <c r="G346" s="349">
        <f t="shared" si="30"/>
        <v>100</v>
      </c>
      <c r="H346" s="350" t="str">
        <f t="shared" si="31"/>
        <v/>
      </c>
      <c r="I346" s="351" t="str">
        <f t="shared" si="34"/>
        <v/>
      </c>
      <c r="J346" s="352">
        <v>100</v>
      </c>
      <c r="K346" s="369" t="str">
        <f t="shared" si="33"/>
        <v/>
      </c>
      <c r="L346" s="353" t="str">
        <f t="shared" si="35"/>
        <v/>
      </c>
      <c r="M346" s="354" t="s">
        <v>68</v>
      </c>
      <c r="N346" s="366" t="str">
        <f t="shared" si="32"/>
        <v/>
      </c>
    </row>
    <row r="347" spans="1:14" ht="17.25" customHeight="1" x14ac:dyDescent="0.3">
      <c r="A347" s="24"/>
      <c r="B347" s="345">
        <v>335</v>
      </c>
      <c r="C347" s="346"/>
      <c r="D347" s="346"/>
      <c r="E347" s="347"/>
      <c r="F347" s="348" t="str">
        <f>IFERROR(VLOOKUP(E347,'Lookup Tables'!$D$4:$F$19,3,FALSE)*$O$6,"")</f>
        <v/>
      </c>
      <c r="G347" s="349">
        <f t="shared" si="30"/>
        <v>100</v>
      </c>
      <c r="H347" s="350" t="str">
        <f t="shared" si="31"/>
        <v/>
      </c>
      <c r="I347" s="351" t="str">
        <f t="shared" si="34"/>
        <v/>
      </c>
      <c r="J347" s="352">
        <v>100</v>
      </c>
      <c r="K347" s="369" t="str">
        <f t="shared" si="33"/>
        <v/>
      </c>
      <c r="L347" s="353" t="str">
        <f t="shared" si="35"/>
        <v/>
      </c>
      <c r="M347" s="354" t="s">
        <v>68</v>
      </c>
      <c r="N347" s="366" t="str">
        <f t="shared" si="32"/>
        <v/>
      </c>
    </row>
    <row r="348" spans="1:14" ht="17.25" customHeight="1" x14ac:dyDescent="0.3">
      <c r="A348" s="24"/>
      <c r="B348" s="345">
        <v>336</v>
      </c>
      <c r="C348" s="346"/>
      <c r="D348" s="346"/>
      <c r="E348" s="347"/>
      <c r="F348" s="348" t="str">
        <f>IFERROR(VLOOKUP(E348,'Lookup Tables'!$D$4:$F$19,3,FALSE)*$O$6,"")</f>
        <v/>
      </c>
      <c r="G348" s="349">
        <f t="shared" si="30"/>
        <v>100</v>
      </c>
      <c r="H348" s="350" t="str">
        <f t="shared" si="31"/>
        <v/>
      </c>
      <c r="I348" s="351" t="str">
        <f t="shared" si="34"/>
        <v/>
      </c>
      <c r="J348" s="352">
        <v>100</v>
      </c>
      <c r="K348" s="369" t="str">
        <f t="shared" si="33"/>
        <v/>
      </c>
      <c r="L348" s="353" t="str">
        <f t="shared" si="35"/>
        <v/>
      </c>
      <c r="M348" s="354" t="s">
        <v>68</v>
      </c>
      <c r="N348" s="366" t="str">
        <f t="shared" si="32"/>
        <v/>
      </c>
    </row>
    <row r="349" spans="1:14" ht="17.25" customHeight="1" x14ac:dyDescent="0.3">
      <c r="A349" s="24"/>
      <c r="B349" s="345">
        <v>337</v>
      </c>
      <c r="C349" s="346"/>
      <c r="D349" s="346"/>
      <c r="E349" s="347"/>
      <c r="F349" s="348" t="str">
        <f>IFERROR(VLOOKUP(E349,'Lookup Tables'!$D$4:$F$19,3,FALSE)*$O$6,"")</f>
        <v/>
      </c>
      <c r="G349" s="349">
        <f t="shared" si="30"/>
        <v>100</v>
      </c>
      <c r="H349" s="350" t="str">
        <f t="shared" si="31"/>
        <v/>
      </c>
      <c r="I349" s="351" t="str">
        <f t="shared" si="34"/>
        <v/>
      </c>
      <c r="J349" s="352">
        <v>100</v>
      </c>
      <c r="K349" s="369" t="str">
        <f t="shared" si="33"/>
        <v/>
      </c>
      <c r="L349" s="353" t="str">
        <f t="shared" si="35"/>
        <v/>
      </c>
      <c r="M349" s="354" t="s">
        <v>68</v>
      </c>
      <c r="N349" s="366" t="str">
        <f t="shared" si="32"/>
        <v/>
      </c>
    </row>
    <row r="350" spans="1:14" ht="17.25" customHeight="1" x14ac:dyDescent="0.3">
      <c r="A350" s="24"/>
      <c r="B350" s="345">
        <v>338</v>
      </c>
      <c r="C350" s="346"/>
      <c r="D350" s="346"/>
      <c r="E350" s="347"/>
      <c r="F350" s="348" t="str">
        <f>IFERROR(VLOOKUP(E350,'Lookup Tables'!$D$4:$F$19,3,FALSE)*$O$6,"")</f>
        <v/>
      </c>
      <c r="G350" s="349">
        <f t="shared" si="30"/>
        <v>100</v>
      </c>
      <c r="H350" s="350" t="str">
        <f t="shared" si="31"/>
        <v/>
      </c>
      <c r="I350" s="351" t="str">
        <f t="shared" si="34"/>
        <v/>
      </c>
      <c r="J350" s="352">
        <v>100</v>
      </c>
      <c r="K350" s="369" t="str">
        <f t="shared" si="33"/>
        <v/>
      </c>
      <c r="L350" s="353" t="str">
        <f t="shared" si="35"/>
        <v/>
      </c>
      <c r="M350" s="354" t="s">
        <v>68</v>
      </c>
      <c r="N350" s="366" t="str">
        <f t="shared" si="32"/>
        <v/>
      </c>
    </row>
    <row r="351" spans="1:14" ht="17.25" customHeight="1" x14ac:dyDescent="0.3">
      <c r="A351" s="24"/>
      <c r="B351" s="345">
        <v>339</v>
      </c>
      <c r="C351" s="346"/>
      <c r="D351" s="346"/>
      <c r="E351" s="347"/>
      <c r="F351" s="348" t="str">
        <f>IFERROR(VLOOKUP(E351,'Lookup Tables'!$D$4:$F$19,3,FALSE)*$O$6,"")</f>
        <v/>
      </c>
      <c r="G351" s="349">
        <f t="shared" si="30"/>
        <v>100</v>
      </c>
      <c r="H351" s="350" t="str">
        <f t="shared" si="31"/>
        <v/>
      </c>
      <c r="I351" s="351" t="str">
        <f t="shared" si="34"/>
        <v/>
      </c>
      <c r="J351" s="352">
        <v>100</v>
      </c>
      <c r="K351" s="369" t="str">
        <f t="shared" si="33"/>
        <v/>
      </c>
      <c r="L351" s="353" t="str">
        <f t="shared" si="35"/>
        <v/>
      </c>
      <c r="M351" s="354" t="s">
        <v>68</v>
      </c>
      <c r="N351" s="366" t="str">
        <f t="shared" si="32"/>
        <v/>
      </c>
    </row>
    <row r="352" spans="1:14" ht="17.25" customHeight="1" x14ac:dyDescent="0.3">
      <c r="A352" s="24"/>
      <c r="B352" s="345">
        <v>340</v>
      </c>
      <c r="C352" s="346"/>
      <c r="D352" s="346"/>
      <c r="E352" s="347"/>
      <c r="F352" s="348" t="str">
        <f>IFERROR(VLOOKUP(E352,'Lookup Tables'!$D$4:$F$19,3,FALSE)*$O$6,"")</f>
        <v/>
      </c>
      <c r="G352" s="349">
        <f t="shared" si="30"/>
        <v>100</v>
      </c>
      <c r="H352" s="350" t="str">
        <f t="shared" si="31"/>
        <v/>
      </c>
      <c r="I352" s="351" t="str">
        <f t="shared" si="34"/>
        <v/>
      </c>
      <c r="J352" s="352">
        <v>100</v>
      </c>
      <c r="K352" s="369" t="str">
        <f t="shared" si="33"/>
        <v/>
      </c>
      <c r="L352" s="353" t="str">
        <f t="shared" si="35"/>
        <v/>
      </c>
      <c r="M352" s="354" t="s">
        <v>68</v>
      </c>
      <c r="N352" s="366" t="str">
        <f t="shared" si="32"/>
        <v/>
      </c>
    </row>
    <row r="353" spans="1:14" ht="17.25" customHeight="1" x14ac:dyDescent="0.3">
      <c r="A353" s="24"/>
      <c r="B353" s="345">
        <v>341</v>
      </c>
      <c r="C353" s="346"/>
      <c r="D353" s="346"/>
      <c r="E353" s="347"/>
      <c r="F353" s="348" t="str">
        <f>IFERROR(VLOOKUP(E353,'Lookup Tables'!$D$4:$F$19,3,FALSE)*$O$6,"")</f>
        <v/>
      </c>
      <c r="G353" s="349">
        <f t="shared" si="30"/>
        <v>100</v>
      </c>
      <c r="H353" s="350" t="str">
        <f t="shared" si="31"/>
        <v/>
      </c>
      <c r="I353" s="351" t="str">
        <f t="shared" si="34"/>
        <v/>
      </c>
      <c r="J353" s="352">
        <v>100</v>
      </c>
      <c r="K353" s="369" t="str">
        <f t="shared" si="33"/>
        <v/>
      </c>
      <c r="L353" s="353" t="str">
        <f t="shared" si="35"/>
        <v/>
      </c>
      <c r="M353" s="354" t="s">
        <v>68</v>
      </c>
      <c r="N353" s="366" t="str">
        <f t="shared" si="32"/>
        <v/>
      </c>
    </row>
    <row r="354" spans="1:14" ht="17.25" customHeight="1" x14ac:dyDescent="0.3">
      <c r="A354" s="24"/>
      <c r="B354" s="345">
        <v>342</v>
      </c>
      <c r="C354" s="346"/>
      <c r="D354" s="346"/>
      <c r="E354" s="347"/>
      <c r="F354" s="348" t="str">
        <f>IFERROR(VLOOKUP(E354,'Lookup Tables'!$D$4:$F$19,3,FALSE)*$O$6,"")</f>
        <v/>
      </c>
      <c r="G354" s="349">
        <f t="shared" si="30"/>
        <v>100</v>
      </c>
      <c r="H354" s="350" t="str">
        <f t="shared" si="31"/>
        <v/>
      </c>
      <c r="I354" s="351" t="str">
        <f t="shared" si="34"/>
        <v/>
      </c>
      <c r="J354" s="352">
        <v>100</v>
      </c>
      <c r="K354" s="369" t="str">
        <f t="shared" si="33"/>
        <v/>
      </c>
      <c r="L354" s="353" t="str">
        <f t="shared" si="35"/>
        <v/>
      </c>
      <c r="M354" s="354" t="s">
        <v>68</v>
      </c>
      <c r="N354" s="366" t="str">
        <f t="shared" si="32"/>
        <v/>
      </c>
    </row>
    <row r="355" spans="1:14" ht="17.25" customHeight="1" x14ac:dyDescent="0.3">
      <c r="A355" s="24"/>
      <c r="B355" s="345">
        <v>343</v>
      </c>
      <c r="C355" s="346"/>
      <c r="D355" s="346"/>
      <c r="E355" s="347"/>
      <c r="F355" s="348" t="str">
        <f>IFERROR(VLOOKUP(E355,'Lookup Tables'!$D$4:$F$19,3,FALSE)*$O$6,"")</f>
        <v/>
      </c>
      <c r="G355" s="349">
        <f t="shared" si="30"/>
        <v>100</v>
      </c>
      <c r="H355" s="350" t="str">
        <f t="shared" si="31"/>
        <v/>
      </c>
      <c r="I355" s="351" t="str">
        <f t="shared" si="34"/>
        <v/>
      </c>
      <c r="J355" s="352">
        <v>100</v>
      </c>
      <c r="K355" s="369" t="str">
        <f t="shared" si="33"/>
        <v/>
      </c>
      <c r="L355" s="353" t="str">
        <f t="shared" si="35"/>
        <v/>
      </c>
      <c r="M355" s="354" t="s">
        <v>68</v>
      </c>
      <c r="N355" s="366" t="str">
        <f t="shared" si="32"/>
        <v/>
      </c>
    </row>
    <row r="356" spans="1:14" ht="17.25" customHeight="1" x14ac:dyDescent="0.3">
      <c r="A356" s="24"/>
      <c r="B356" s="345">
        <v>344</v>
      </c>
      <c r="C356" s="346"/>
      <c r="D356" s="346"/>
      <c r="E356" s="347"/>
      <c r="F356" s="348" t="str">
        <f>IFERROR(VLOOKUP(E356,'Lookup Tables'!$D$4:$F$19,3,FALSE)*$O$6,"")</f>
        <v/>
      </c>
      <c r="G356" s="349">
        <f t="shared" si="30"/>
        <v>100</v>
      </c>
      <c r="H356" s="350" t="str">
        <f t="shared" si="31"/>
        <v/>
      </c>
      <c r="I356" s="351" t="str">
        <f t="shared" si="34"/>
        <v/>
      </c>
      <c r="J356" s="352">
        <v>100</v>
      </c>
      <c r="K356" s="369" t="str">
        <f t="shared" si="33"/>
        <v/>
      </c>
      <c r="L356" s="353" t="str">
        <f t="shared" si="35"/>
        <v/>
      </c>
      <c r="M356" s="354" t="s">
        <v>68</v>
      </c>
      <c r="N356" s="366" t="str">
        <f t="shared" si="32"/>
        <v/>
      </c>
    </row>
    <row r="357" spans="1:14" ht="17.25" customHeight="1" x14ac:dyDescent="0.3">
      <c r="A357" s="24"/>
      <c r="B357" s="345">
        <v>345</v>
      </c>
      <c r="C357" s="346"/>
      <c r="D357" s="346"/>
      <c r="E357" s="347"/>
      <c r="F357" s="348" t="str">
        <f>IFERROR(VLOOKUP(E357,'Lookup Tables'!$D$4:$F$19,3,FALSE)*$O$6,"")</f>
        <v/>
      </c>
      <c r="G357" s="349">
        <f t="shared" si="30"/>
        <v>100</v>
      </c>
      <c r="H357" s="350" t="str">
        <f t="shared" si="31"/>
        <v/>
      </c>
      <c r="I357" s="351" t="str">
        <f t="shared" si="34"/>
        <v/>
      </c>
      <c r="J357" s="352">
        <v>100</v>
      </c>
      <c r="K357" s="369" t="str">
        <f t="shared" si="33"/>
        <v/>
      </c>
      <c r="L357" s="353" t="str">
        <f t="shared" si="35"/>
        <v/>
      </c>
      <c r="M357" s="354" t="s">
        <v>68</v>
      </c>
      <c r="N357" s="366" t="str">
        <f t="shared" si="32"/>
        <v/>
      </c>
    </row>
    <row r="358" spans="1:14" ht="17.25" customHeight="1" x14ac:dyDescent="0.3">
      <c r="A358" s="24"/>
      <c r="B358" s="345">
        <v>346</v>
      </c>
      <c r="C358" s="346"/>
      <c r="D358" s="346"/>
      <c r="E358" s="347"/>
      <c r="F358" s="348" t="str">
        <f>IFERROR(VLOOKUP(E358,'Lookup Tables'!$D$4:$F$19,3,FALSE)*$O$6,"")</f>
        <v/>
      </c>
      <c r="G358" s="349">
        <f t="shared" si="30"/>
        <v>100</v>
      </c>
      <c r="H358" s="350" t="str">
        <f t="shared" si="31"/>
        <v/>
      </c>
      <c r="I358" s="351" t="str">
        <f t="shared" si="34"/>
        <v/>
      </c>
      <c r="J358" s="352">
        <v>100</v>
      </c>
      <c r="K358" s="369" t="str">
        <f t="shared" si="33"/>
        <v/>
      </c>
      <c r="L358" s="353" t="str">
        <f t="shared" si="35"/>
        <v/>
      </c>
      <c r="M358" s="354" t="s">
        <v>68</v>
      </c>
      <c r="N358" s="366" t="str">
        <f t="shared" si="32"/>
        <v/>
      </c>
    </row>
    <row r="359" spans="1:14" ht="17.25" customHeight="1" x14ac:dyDescent="0.3">
      <c r="A359" s="24"/>
      <c r="B359" s="345">
        <v>347</v>
      </c>
      <c r="C359" s="346"/>
      <c r="D359" s="346"/>
      <c r="E359" s="347"/>
      <c r="F359" s="348" t="str">
        <f>IFERROR(VLOOKUP(E359,'Lookup Tables'!$D$4:$F$19,3,FALSE)*$O$6,"")</f>
        <v/>
      </c>
      <c r="G359" s="349">
        <f t="shared" si="30"/>
        <v>100</v>
      </c>
      <c r="H359" s="350" t="str">
        <f t="shared" si="31"/>
        <v/>
      </c>
      <c r="I359" s="351" t="str">
        <f t="shared" si="34"/>
        <v/>
      </c>
      <c r="J359" s="352">
        <v>100</v>
      </c>
      <c r="K359" s="369" t="str">
        <f t="shared" si="33"/>
        <v/>
      </c>
      <c r="L359" s="353" t="str">
        <f t="shared" si="35"/>
        <v/>
      </c>
      <c r="M359" s="354" t="s">
        <v>68</v>
      </c>
      <c r="N359" s="366" t="str">
        <f t="shared" si="32"/>
        <v/>
      </c>
    </row>
    <row r="360" spans="1:14" ht="17.25" customHeight="1" x14ac:dyDescent="0.3">
      <c r="A360" s="24"/>
      <c r="B360" s="345">
        <v>348</v>
      </c>
      <c r="C360" s="346"/>
      <c r="D360" s="346"/>
      <c r="E360" s="347"/>
      <c r="F360" s="348" t="str">
        <f>IFERROR(VLOOKUP(E360,'Lookup Tables'!$D$4:$F$19,3,FALSE)*$O$6,"")</f>
        <v/>
      </c>
      <c r="G360" s="349">
        <f t="shared" si="30"/>
        <v>100</v>
      </c>
      <c r="H360" s="350" t="str">
        <f t="shared" si="31"/>
        <v/>
      </c>
      <c r="I360" s="351" t="str">
        <f t="shared" si="34"/>
        <v/>
      </c>
      <c r="J360" s="352">
        <v>100</v>
      </c>
      <c r="K360" s="369" t="str">
        <f t="shared" si="33"/>
        <v/>
      </c>
      <c r="L360" s="353" t="str">
        <f t="shared" si="35"/>
        <v/>
      </c>
      <c r="M360" s="354" t="s">
        <v>68</v>
      </c>
      <c r="N360" s="366" t="str">
        <f t="shared" si="32"/>
        <v/>
      </c>
    </row>
    <row r="361" spans="1:14" ht="17.25" customHeight="1" x14ac:dyDescent="0.3">
      <c r="A361" s="24"/>
      <c r="B361" s="345">
        <v>349</v>
      </c>
      <c r="C361" s="346"/>
      <c r="D361" s="346"/>
      <c r="E361" s="347"/>
      <c r="F361" s="348" t="str">
        <f>IFERROR(VLOOKUP(E361,'Lookup Tables'!$D$4:$F$19,3,FALSE)*$O$6,"")</f>
        <v/>
      </c>
      <c r="G361" s="349">
        <f t="shared" si="30"/>
        <v>100</v>
      </c>
      <c r="H361" s="350" t="str">
        <f t="shared" si="31"/>
        <v/>
      </c>
      <c r="I361" s="351" t="str">
        <f t="shared" si="34"/>
        <v/>
      </c>
      <c r="J361" s="352">
        <v>100</v>
      </c>
      <c r="K361" s="369" t="str">
        <f t="shared" si="33"/>
        <v/>
      </c>
      <c r="L361" s="353" t="str">
        <f t="shared" si="35"/>
        <v/>
      </c>
      <c r="M361" s="354" t="s">
        <v>68</v>
      </c>
      <c r="N361" s="366" t="str">
        <f t="shared" si="32"/>
        <v/>
      </c>
    </row>
    <row r="362" spans="1:14" ht="17.25" customHeight="1" x14ac:dyDescent="0.3">
      <c r="A362" s="24"/>
      <c r="B362" s="345">
        <v>350</v>
      </c>
      <c r="C362" s="346"/>
      <c r="D362" s="346"/>
      <c r="E362" s="347"/>
      <c r="F362" s="348" t="str">
        <f>IFERROR(VLOOKUP(E362,'Lookup Tables'!$D$4:$F$19,3,FALSE)*$O$6,"")</f>
        <v/>
      </c>
      <c r="G362" s="349">
        <f t="shared" si="30"/>
        <v>100</v>
      </c>
      <c r="H362" s="350" t="str">
        <f t="shared" si="31"/>
        <v/>
      </c>
      <c r="I362" s="351" t="str">
        <f t="shared" si="34"/>
        <v/>
      </c>
      <c r="J362" s="352">
        <v>100</v>
      </c>
      <c r="K362" s="369" t="str">
        <f t="shared" si="33"/>
        <v/>
      </c>
      <c r="L362" s="353" t="str">
        <f t="shared" si="35"/>
        <v/>
      </c>
      <c r="M362" s="354" t="s">
        <v>68</v>
      </c>
      <c r="N362" s="366" t="str">
        <f t="shared" si="32"/>
        <v/>
      </c>
    </row>
    <row r="363" spans="1:14" ht="17.25" customHeight="1" x14ac:dyDescent="0.3">
      <c r="A363" s="24"/>
      <c r="B363" s="345">
        <v>351</v>
      </c>
      <c r="C363" s="346"/>
      <c r="D363" s="346"/>
      <c r="E363" s="347"/>
      <c r="F363" s="348" t="str">
        <f>IFERROR(VLOOKUP(E363,'Lookup Tables'!$D$4:$F$19,3,FALSE)*$O$6,"")</f>
        <v/>
      </c>
      <c r="G363" s="349">
        <f t="shared" si="30"/>
        <v>100</v>
      </c>
      <c r="H363" s="350" t="str">
        <f t="shared" si="31"/>
        <v/>
      </c>
      <c r="I363" s="351" t="str">
        <f t="shared" si="34"/>
        <v/>
      </c>
      <c r="J363" s="352">
        <v>100</v>
      </c>
      <c r="K363" s="369" t="str">
        <f t="shared" si="33"/>
        <v/>
      </c>
      <c r="L363" s="353" t="str">
        <f t="shared" si="35"/>
        <v/>
      </c>
      <c r="M363" s="354" t="s">
        <v>68</v>
      </c>
      <c r="N363" s="366" t="str">
        <f t="shared" si="32"/>
        <v/>
      </c>
    </row>
    <row r="364" spans="1:14" ht="17.25" customHeight="1" x14ac:dyDescent="0.3">
      <c r="A364" s="24"/>
      <c r="B364" s="345">
        <v>352</v>
      </c>
      <c r="C364" s="346"/>
      <c r="D364" s="346"/>
      <c r="E364" s="347"/>
      <c r="F364" s="348" t="str">
        <f>IFERROR(VLOOKUP(E364,'Lookup Tables'!$D$4:$F$19,3,FALSE)*$O$6,"")</f>
        <v/>
      </c>
      <c r="G364" s="349">
        <f t="shared" si="30"/>
        <v>100</v>
      </c>
      <c r="H364" s="350" t="str">
        <f t="shared" si="31"/>
        <v/>
      </c>
      <c r="I364" s="351" t="str">
        <f t="shared" si="34"/>
        <v/>
      </c>
      <c r="J364" s="352">
        <v>100</v>
      </c>
      <c r="K364" s="369" t="str">
        <f t="shared" si="33"/>
        <v/>
      </c>
      <c r="L364" s="353" t="str">
        <f t="shared" si="35"/>
        <v/>
      </c>
      <c r="M364" s="354" t="s">
        <v>68</v>
      </c>
      <c r="N364" s="366" t="str">
        <f t="shared" si="32"/>
        <v/>
      </c>
    </row>
    <row r="365" spans="1:14" ht="17.25" customHeight="1" x14ac:dyDescent="0.3">
      <c r="A365" s="24"/>
      <c r="B365" s="345">
        <v>353</v>
      </c>
      <c r="C365" s="346"/>
      <c r="D365" s="346"/>
      <c r="E365" s="347"/>
      <c r="F365" s="348" t="str">
        <f>IFERROR(VLOOKUP(E365,'Lookup Tables'!$D$4:$F$19,3,FALSE)*$O$6,"")</f>
        <v/>
      </c>
      <c r="G365" s="349">
        <f t="shared" si="30"/>
        <v>100</v>
      </c>
      <c r="H365" s="350" t="str">
        <f t="shared" si="31"/>
        <v/>
      </c>
      <c r="I365" s="351" t="str">
        <f t="shared" si="34"/>
        <v/>
      </c>
      <c r="J365" s="352">
        <v>100</v>
      </c>
      <c r="K365" s="369" t="str">
        <f t="shared" si="33"/>
        <v/>
      </c>
      <c r="L365" s="353" t="str">
        <f t="shared" si="35"/>
        <v/>
      </c>
      <c r="M365" s="354" t="s">
        <v>68</v>
      </c>
      <c r="N365" s="366" t="str">
        <f t="shared" si="32"/>
        <v/>
      </c>
    </row>
    <row r="366" spans="1:14" ht="17.25" customHeight="1" x14ac:dyDescent="0.3">
      <c r="A366" s="24"/>
      <c r="B366" s="345">
        <v>354</v>
      </c>
      <c r="C366" s="346"/>
      <c r="D366" s="346"/>
      <c r="E366" s="347"/>
      <c r="F366" s="348" t="str">
        <f>IFERROR(VLOOKUP(E366,'Lookup Tables'!$D$4:$F$19,3,FALSE)*$O$6,"")</f>
        <v/>
      </c>
      <c r="G366" s="349">
        <f t="shared" si="30"/>
        <v>100</v>
      </c>
      <c r="H366" s="350" t="str">
        <f t="shared" si="31"/>
        <v/>
      </c>
      <c r="I366" s="351" t="str">
        <f t="shared" si="34"/>
        <v/>
      </c>
      <c r="J366" s="352">
        <v>100</v>
      </c>
      <c r="K366" s="369" t="str">
        <f t="shared" si="33"/>
        <v/>
      </c>
      <c r="L366" s="353" t="str">
        <f t="shared" si="35"/>
        <v/>
      </c>
      <c r="M366" s="354" t="s">
        <v>68</v>
      </c>
      <c r="N366" s="366" t="str">
        <f t="shared" si="32"/>
        <v/>
      </c>
    </row>
    <row r="367" spans="1:14" ht="17.25" customHeight="1" x14ac:dyDescent="0.3">
      <c r="A367" s="24"/>
      <c r="B367" s="345">
        <v>355</v>
      </c>
      <c r="C367" s="346"/>
      <c r="D367" s="346"/>
      <c r="E367" s="347"/>
      <c r="F367" s="348" t="str">
        <f>IFERROR(VLOOKUP(E367,'Lookup Tables'!$D$4:$F$19,3,FALSE)*$O$6,"")</f>
        <v/>
      </c>
      <c r="G367" s="349">
        <f t="shared" si="30"/>
        <v>100</v>
      </c>
      <c r="H367" s="350" t="str">
        <f t="shared" si="31"/>
        <v/>
      </c>
      <c r="I367" s="351" t="str">
        <f t="shared" si="34"/>
        <v/>
      </c>
      <c r="J367" s="352">
        <v>100</v>
      </c>
      <c r="K367" s="369" t="str">
        <f t="shared" si="33"/>
        <v/>
      </c>
      <c r="L367" s="353" t="str">
        <f t="shared" si="35"/>
        <v/>
      </c>
      <c r="M367" s="354" t="s">
        <v>68</v>
      </c>
      <c r="N367" s="366" t="str">
        <f t="shared" si="32"/>
        <v/>
      </c>
    </row>
    <row r="368" spans="1:14" ht="17.25" customHeight="1" x14ac:dyDescent="0.3">
      <c r="A368" s="24"/>
      <c r="B368" s="345">
        <v>356</v>
      </c>
      <c r="C368" s="346"/>
      <c r="D368" s="346"/>
      <c r="E368" s="347"/>
      <c r="F368" s="348" t="str">
        <f>IFERROR(VLOOKUP(E368,'Lookup Tables'!$D$4:$F$19,3,FALSE)*$O$6,"")</f>
        <v/>
      </c>
      <c r="G368" s="349">
        <f t="shared" si="30"/>
        <v>100</v>
      </c>
      <c r="H368" s="350" t="str">
        <f t="shared" si="31"/>
        <v/>
      </c>
      <c r="I368" s="351" t="str">
        <f t="shared" si="34"/>
        <v/>
      </c>
      <c r="J368" s="352">
        <v>100</v>
      </c>
      <c r="K368" s="369" t="str">
        <f t="shared" si="33"/>
        <v/>
      </c>
      <c r="L368" s="353" t="str">
        <f t="shared" si="35"/>
        <v/>
      </c>
      <c r="M368" s="354" t="s">
        <v>68</v>
      </c>
      <c r="N368" s="366" t="str">
        <f t="shared" si="32"/>
        <v/>
      </c>
    </row>
    <row r="369" spans="1:14" ht="17.25" customHeight="1" x14ac:dyDescent="0.3">
      <c r="A369" s="24"/>
      <c r="B369" s="345">
        <v>357</v>
      </c>
      <c r="C369" s="346"/>
      <c r="D369" s="346"/>
      <c r="E369" s="347"/>
      <c r="F369" s="348" t="str">
        <f>IFERROR(VLOOKUP(E369,'Lookup Tables'!$D$4:$F$19,3,FALSE)*$O$6,"")</f>
        <v/>
      </c>
      <c r="G369" s="349">
        <f t="shared" si="30"/>
        <v>100</v>
      </c>
      <c r="H369" s="350" t="str">
        <f t="shared" si="31"/>
        <v/>
      </c>
      <c r="I369" s="351" t="str">
        <f t="shared" si="34"/>
        <v/>
      </c>
      <c r="J369" s="352">
        <v>100</v>
      </c>
      <c r="K369" s="369" t="str">
        <f t="shared" si="33"/>
        <v/>
      </c>
      <c r="L369" s="353" t="str">
        <f t="shared" si="35"/>
        <v/>
      </c>
      <c r="M369" s="354" t="s">
        <v>68</v>
      </c>
      <c r="N369" s="366" t="str">
        <f t="shared" si="32"/>
        <v/>
      </c>
    </row>
    <row r="370" spans="1:14" ht="17.25" customHeight="1" x14ac:dyDescent="0.3">
      <c r="A370" s="24"/>
      <c r="B370" s="345">
        <v>358</v>
      </c>
      <c r="C370" s="346"/>
      <c r="D370" s="346"/>
      <c r="E370" s="347"/>
      <c r="F370" s="348" t="str">
        <f>IFERROR(VLOOKUP(E370,'Lookup Tables'!$D$4:$F$19,3,FALSE)*$O$6,"")</f>
        <v/>
      </c>
      <c r="G370" s="349">
        <f t="shared" si="30"/>
        <v>100</v>
      </c>
      <c r="H370" s="350" t="str">
        <f t="shared" si="31"/>
        <v/>
      </c>
      <c r="I370" s="351" t="str">
        <f t="shared" si="34"/>
        <v/>
      </c>
      <c r="J370" s="352">
        <v>100</v>
      </c>
      <c r="K370" s="369" t="str">
        <f t="shared" si="33"/>
        <v/>
      </c>
      <c r="L370" s="353" t="str">
        <f t="shared" si="35"/>
        <v/>
      </c>
      <c r="M370" s="354" t="s">
        <v>68</v>
      </c>
      <c r="N370" s="366" t="str">
        <f t="shared" si="32"/>
        <v/>
      </c>
    </row>
    <row r="371" spans="1:14" ht="17.25" customHeight="1" x14ac:dyDescent="0.3">
      <c r="A371" s="24"/>
      <c r="B371" s="345">
        <v>359</v>
      </c>
      <c r="C371" s="346"/>
      <c r="D371" s="346"/>
      <c r="E371" s="347"/>
      <c r="F371" s="348" t="str">
        <f>IFERROR(VLOOKUP(E371,'Lookup Tables'!$D$4:$F$19,3,FALSE)*$O$6,"")</f>
        <v/>
      </c>
      <c r="G371" s="349">
        <f t="shared" si="30"/>
        <v>100</v>
      </c>
      <c r="H371" s="350" t="str">
        <f t="shared" si="31"/>
        <v/>
      </c>
      <c r="I371" s="351" t="str">
        <f t="shared" si="34"/>
        <v/>
      </c>
      <c r="J371" s="352">
        <v>100</v>
      </c>
      <c r="K371" s="369" t="str">
        <f t="shared" si="33"/>
        <v/>
      </c>
      <c r="L371" s="353" t="str">
        <f t="shared" si="35"/>
        <v/>
      </c>
      <c r="M371" s="354" t="s">
        <v>68</v>
      </c>
      <c r="N371" s="366" t="str">
        <f t="shared" si="32"/>
        <v/>
      </c>
    </row>
    <row r="372" spans="1:14" ht="17.25" customHeight="1" x14ac:dyDescent="0.3">
      <c r="A372" s="24"/>
      <c r="B372" s="345">
        <v>360</v>
      </c>
      <c r="C372" s="346"/>
      <c r="D372" s="346"/>
      <c r="E372" s="347"/>
      <c r="F372" s="348" t="str">
        <f>IFERROR(VLOOKUP(E372,'Lookup Tables'!$D$4:$F$19,3,FALSE)*$O$6,"")</f>
        <v/>
      </c>
      <c r="G372" s="349">
        <f t="shared" si="30"/>
        <v>100</v>
      </c>
      <c r="H372" s="350" t="str">
        <f t="shared" si="31"/>
        <v/>
      </c>
      <c r="I372" s="351" t="str">
        <f t="shared" si="34"/>
        <v/>
      </c>
      <c r="J372" s="352">
        <v>100</v>
      </c>
      <c r="K372" s="369" t="str">
        <f t="shared" si="33"/>
        <v/>
      </c>
      <c r="L372" s="353" t="str">
        <f t="shared" si="35"/>
        <v/>
      </c>
      <c r="M372" s="354" t="s">
        <v>68</v>
      </c>
      <c r="N372" s="366" t="str">
        <f t="shared" si="32"/>
        <v/>
      </c>
    </row>
    <row r="373" spans="1:14" ht="17.25" customHeight="1" x14ac:dyDescent="0.3">
      <c r="A373" s="24"/>
      <c r="B373" s="345">
        <v>361</v>
      </c>
      <c r="C373" s="346"/>
      <c r="D373" s="346"/>
      <c r="E373" s="347"/>
      <c r="F373" s="348" t="str">
        <f>IFERROR(VLOOKUP(E373,'Lookup Tables'!$D$4:$F$19,3,FALSE)*$O$6,"")</f>
        <v/>
      </c>
      <c r="G373" s="349">
        <f t="shared" si="30"/>
        <v>100</v>
      </c>
      <c r="H373" s="350" t="str">
        <f t="shared" si="31"/>
        <v/>
      </c>
      <c r="I373" s="351" t="str">
        <f t="shared" si="34"/>
        <v/>
      </c>
      <c r="J373" s="352">
        <v>100</v>
      </c>
      <c r="K373" s="369" t="str">
        <f t="shared" si="33"/>
        <v/>
      </c>
      <c r="L373" s="353" t="str">
        <f t="shared" si="35"/>
        <v/>
      </c>
      <c r="M373" s="354" t="s">
        <v>68</v>
      </c>
      <c r="N373" s="366" t="str">
        <f t="shared" si="32"/>
        <v/>
      </c>
    </row>
    <row r="374" spans="1:14" ht="17.25" customHeight="1" x14ac:dyDescent="0.3">
      <c r="A374" s="24"/>
      <c r="B374" s="345">
        <v>362</v>
      </c>
      <c r="C374" s="346"/>
      <c r="D374" s="346"/>
      <c r="E374" s="347"/>
      <c r="F374" s="348" t="str">
        <f>IFERROR(VLOOKUP(E374,'Lookup Tables'!$D$4:$F$19,3,FALSE)*$O$6,"")</f>
        <v/>
      </c>
      <c r="G374" s="349">
        <f t="shared" si="30"/>
        <v>100</v>
      </c>
      <c r="H374" s="350" t="str">
        <f t="shared" si="31"/>
        <v/>
      </c>
      <c r="I374" s="351" t="str">
        <f t="shared" si="34"/>
        <v/>
      </c>
      <c r="J374" s="352">
        <v>100</v>
      </c>
      <c r="K374" s="369" t="str">
        <f t="shared" si="33"/>
        <v/>
      </c>
      <c r="L374" s="353" t="str">
        <f t="shared" si="35"/>
        <v/>
      </c>
      <c r="M374" s="354" t="s">
        <v>68</v>
      </c>
      <c r="N374" s="366" t="str">
        <f t="shared" si="32"/>
        <v/>
      </c>
    </row>
    <row r="375" spans="1:14" ht="17.25" customHeight="1" x14ac:dyDescent="0.3">
      <c r="A375" s="24"/>
      <c r="B375" s="345">
        <v>363</v>
      </c>
      <c r="C375" s="346"/>
      <c r="D375" s="346"/>
      <c r="E375" s="347"/>
      <c r="F375" s="348" t="str">
        <f>IFERROR(VLOOKUP(E375,'Lookup Tables'!$D$4:$F$19,3,FALSE)*$O$6,"")</f>
        <v/>
      </c>
      <c r="G375" s="349">
        <f t="shared" si="30"/>
        <v>100</v>
      </c>
      <c r="H375" s="350" t="str">
        <f t="shared" si="31"/>
        <v/>
      </c>
      <c r="I375" s="351" t="str">
        <f t="shared" si="34"/>
        <v/>
      </c>
      <c r="J375" s="352">
        <v>100</v>
      </c>
      <c r="K375" s="369" t="str">
        <f t="shared" si="33"/>
        <v/>
      </c>
      <c r="L375" s="353" t="str">
        <f t="shared" si="35"/>
        <v/>
      </c>
      <c r="M375" s="354" t="s">
        <v>68</v>
      </c>
      <c r="N375" s="366" t="str">
        <f t="shared" si="32"/>
        <v/>
      </c>
    </row>
    <row r="376" spans="1:14" ht="17.25" customHeight="1" x14ac:dyDescent="0.3">
      <c r="A376" s="24"/>
      <c r="B376" s="345">
        <v>364</v>
      </c>
      <c r="C376" s="346"/>
      <c r="D376" s="346"/>
      <c r="E376" s="347"/>
      <c r="F376" s="348" t="str">
        <f>IFERROR(VLOOKUP(E376,'Lookup Tables'!$D$4:$F$19,3,FALSE)*$O$6,"")</f>
        <v/>
      </c>
      <c r="G376" s="349">
        <f t="shared" si="30"/>
        <v>100</v>
      </c>
      <c r="H376" s="350" t="str">
        <f t="shared" si="31"/>
        <v/>
      </c>
      <c r="I376" s="351" t="str">
        <f t="shared" si="34"/>
        <v/>
      </c>
      <c r="J376" s="352">
        <v>100</v>
      </c>
      <c r="K376" s="369" t="str">
        <f t="shared" si="33"/>
        <v/>
      </c>
      <c r="L376" s="353" t="str">
        <f t="shared" si="35"/>
        <v/>
      </c>
      <c r="M376" s="354" t="s">
        <v>68</v>
      </c>
      <c r="N376" s="366" t="str">
        <f t="shared" si="32"/>
        <v/>
      </c>
    </row>
    <row r="377" spans="1:14" ht="17.25" customHeight="1" x14ac:dyDescent="0.3">
      <c r="A377" s="24"/>
      <c r="B377" s="345">
        <v>365</v>
      </c>
      <c r="C377" s="346"/>
      <c r="D377" s="346"/>
      <c r="E377" s="347"/>
      <c r="F377" s="348" t="str">
        <f>IFERROR(VLOOKUP(E377,'Lookup Tables'!$D$4:$F$19,3,FALSE)*$O$6,"")</f>
        <v/>
      </c>
      <c r="G377" s="349">
        <f t="shared" si="30"/>
        <v>100</v>
      </c>
      <c r="H377" s="350" t="str">
        <f t="shared" si="31"/>
        <v/>
      </c>
      <c r="I377" s="351" t="str">
        <f t="shared" si="34"/>
        <v/>
      </c>
      <c r="J377" s="352">
        <v>100</v>
      </c>
      <c r="K377" s="369" t="str">
        <f t="shared" si="33"/>
        <v/>
      </c>
      <c r="L377" s="353" t="str">
        <f t="shared" si="35"/>
        <v/>
      </c>
      <c r="M377" s="354" t="s">
        <v>68</v>
      </c>
      <c r="N377" s="366" t="str">
        <f t="shared" si="32"/>
        <v/>
      </c>
    </row>
    <row r="378" spans="1:14" ht="17.25" customHeight="1" x14ac:dyDescent="0.3">
      <c r="A378" s="24"/>
      <c r="B378" s="345">
        <v>366</v>
      </c>
      <c r="C378" s="346"/>
      <c r="D378" s="346"/>
      <c r="E378" s="347"/>
      <c r="F378" s="348" t="str">
        <f>IFERROR(VLOOKUP(E378,'Lookup Tables'!$D$4:$F$19,3,FALSE)*$O$6,"")</f>
        <v/>
      </c>
      <c r="G378" s="349">
        <f t="shared" si="30"/>
        <v>100</v>
      </c>
      <c r="H378" s="350" t="str">
        <f t="shared" si="31"/>
        <v/>
      </c>
      <c r="I378" s="351" t="str">
        <f t="shared" si="34"/>
        <v/>
      </c>
      <c r="J378" s="352">
        <v>100</v>
      </c>
      <c r="K378" s="369" t="str">
        <f t="shared" si="33"/>
        <v/>
      </c>
      <c r="L378" s="353" t="str">
        <f t="shared" si="35"/>
        <v/>
      </c>
      <c r="M378" s="354" t="s">
        <v>68</v>
      </c>
      <c r="N378" s="366" t="str">
        <f t="shared" si="32"/>
        <v/>
      </c>
    </row>
    <row r="379" spans="1:14" ht="17.25" customHeight="1" x14ac:dyDescent="0.3">
      <c r="A379" s="24"/>
      <c r="B379" s="345">
        <v>367</v>
      </c>
      <c r="C379" s="346"/>
      <c r="D379" s="346"/>
      <c r="E379" s="347"/>
      <c r="F379" s="348" t="str">
        <f>IFERROR(VLOOKUP(E379,'Lookup Tables'!$D$4:$F$19,3,FALSE)*$O$6,"")</f>
        <v/>
      </c>
      <c r="G379" s="349">
        <f t="shared" si="30"/>
        <v>100</v>
      </c>
      <c r="H379" s="350" t="str">
        <f t="shared" si="31"/>
        <v/>
      </c>
      <c r="I379" s="351" t="str">
        <f t="shared" si="34"/>
        <v/>
      </c>
      <c r="J379" s="352">
        <v>100</v>
      </c>
      <c r="K379" s="369" t="str">
        <f t="shared" si="33"/>
        <v/>
      </c>
      <c r="L379" s="353" t="str">
        <f t="shared" si="35"/>
        <v/>
      </c>
      <c r="M379" s="354" t="s">
        <v>68</v>
      </c>
      <c r="N379" s="366" t="str">
        <f t="shared" si="32"/>
        <v/>
      </c>
    </row>
    <row r="380" spans="1:14" ht="17.25" customHeight="1" x14ac:dyDescent="0.3">
      <c r="A380" s="24"/>
      <c r="B380" s="345">
        <v>368</v>
      </c>
      <c r="C380" s="346"/>
      <c r="D380" s="346"/>
      <c r="E380" s="347"/>
      <c r="F380" s="348" t="str">
        <f>IFERROR(VLOOKUP(E380,'Lookup Tables'!$D$4:$F$19,3,FALSE)*$O$6,"")</f>
        <v/>
      </c>
      <c r="G380" s="349">
        <f t="shared" si="30"/>
        <v>100</v>
      </c>
      <c r="H380" s="350" t="str">
        <f t="shared" si="31"/>
        <v/>
      </c>
      <c r="I380" s="351" t="str">
        <f t="shared" si="34"/>
        <v/>
      </c>
      <c r="J380" s="352">
        <v>100</v>
      </c>
      <c r="K380" s="369" t="str">
        <f t="shared" si="33"/>
        <v/>
      </c>
      <c r="L380" s="353" t="str">
        <f t="shared" si="35"/>
        <v/>
      </c>
      <c r="M380" s="354" t="s">
        <v>68</v>
      </c>
      <c r="N380" s="366" t="str">
        <f t="shared" si="32"/>
        <v/>
      </c>
    </row>
    <row r="381" spans="1:14" ht="17.25" customHeight="1" x14ac:dyDescent="0.3">
      <c r="A381" s="24"/>
      <c r="B381" s="345">
        <v>369</v>
      </c>
      <c r="C381" s="346"/>
      <c r="D381" s="346"/>
      <c r="E381" s="347"/>
      <c r="F381" s="348" t="str">
        <f>IFERROR(VLOOKUP(E381,'Lookup Tables'!$D$4:$F$19,3,FALSE)*$O$6,"")</f>
        <v/>
      </c>
      <c r="G381" s="349">
        <f t="shared" si="30"/>
        <v>100</v>
      </c>
      <c r="H381" s="350" t="str">
        <f t="shared" si="31"/>
        <v/>
      </c>
      <c r="I381" s="351" t="str">
        <f t="shared" si="34"/>
        <v/>
      </c>
      <c r="J381" s="352">
        <v>100</v>
      </c>
      <c r="K381" s="369" t="str">
        <f t="shared" si="33"/>
        <v/>
      </c>
      <c r="L381" s="353" t="str">
        <f t="shared" si="35"/>
        <v/>
      </c>
      <c r="M381" s="354" t="s">
        <v>68</v>
      </c>
      <c r="N381" s="366" t="str">
        <f t="shared" si="32"/>
        <v/>
      </c>
    </row>
    <row r="382" spans="1:14" ht="17.25" customHeight="1" x14ac:dyDescent="0.3">
      <c r="A382" s="24"/>
      <c r="B382" s="345">
        <v>370</v>
      </c>
      <c r="C382" s="346"/>
      <c r="D382" s="346"/>
      <c r="E382" s="347"/>
      <c r="F382" s="348" t="str">
        <f>IFERROR(VLOOKUP(E382,'Lookup Tables'!$D$4:$F$19,3,FALSE)*$O$6,"")</f>
        <v/>
      </c>
      <c r="G382" s="349">
        <f t="shared" si="30"/>
        <v>100</v>
      </c>
      <c r="H382" s="350" t="str">
        <f t="shared" si="31"/>
        <v/>
      </c>
      <c r="I382" s="351" t="str">
        <f t="shared" si="34"/>
        <v/>
      </c>
      <c r="J382" s="352">
        <v>100</v>
      </c>
      <c r="K382" s="369" t="str">
        <f t="shared" si="33"/>
        <v/>
      </c>
      <c r="L382" s="353" t="str">
        <f t="shared" si="35"/>
        <v/>
      </c>
      <c r="M382" s="354" t="s">
        <v>68</v>
      </c>
      <c r="N382" s="366" t="str">
        <f t="shared" si="32"/>
        <v/>
      </c>
    </row>
    <row r="383" spans="1:14" ht="17.25" customHeight="1" x14ac:dyDescent="0.3">
      <c r="A383" s="24"/>
      <c r="B383" s="345">
        <v>371</v>
      </c>
      <c r="C383" s="346"/>
      <c r="D383" s="346"/>
      <c r="E383" s="347"/>
      <c r="F383" s="348" t="str">
        <f>IFERROR(VLOOKUP(E383,'Lookup Tables'!$D$4:$F$19,3,FALSE)*$O$6,"")</f>
        <v/>
      </c>
      <c r="G383" s="349">
        <f t="shared" si="30"/>
        <v>100</v>
      </c>
      <c r="H383" s="350" t="str">
        <f t="shared" si="31"/>
        <v/>
      </c>
      <c r="I383" s="351" t="str">
        <f t="shared" si="34"/>
        <v/>
      </c>
      <c r="J383" s="352">
        <v>100</v>
      </c>
      <c r="K383" s="369" t="str">
        <f t="shared" si="33"/>
        <v/>
      </c>
      <c r="L383" s="353" t="str">
        <f t="shared" si="35"/>
        <v/>
      </c>
      <c r="M383" s="354" t="s">
        <v>68</v>
      </c>
      <c r="N383" s="366" t="str">
        <f t="shared" si="32"/>
        <v/>
      </c>
    </row>
    <row r="384" spans="1:14" ht="17.25" customHeight="1" x14ac:dyDescent="0.3">
      <c r="A384" s="24"/>
      <c r="B384" s="345">
        <v>372</v>
      </c>
      <c r="C384" s="346"/>
      <c r="D384" s="346"/>
      <c r="E384" s="347"/>
      <c r="F384" s="348" t="str">
        <f>IFERROR(VLOOKUP(E384,'Lookup Tables'!$D$4:$F$19,3,FALSE)*$O$6,"")</f>
        <v/>
      </c>
      <c r="G384" s="349">
        <f t="shared" si="30"/>
        <v>100</v>
      </c>
      <c r="H384" s="350" t="str">
        <f t="shared" si="31"/>
        <v/>
      </c>
      <c r="I384" s="351" t="str">
        <f t="shared" si="34"/>
        <v/>
      </c>
      <c r="J384" s="352">
        <v>100</v>
      </c>
      <c r="K384" s="369" t="str">
        <f t="shared" si="33"/>
        <v/>
      </c>
      <c r="L384" s="353" t="str">
        <f t="shared" si="35"/>
        <v/>
      </c>
      <c r="M384" s="354" t="s">
        <v>68</v>
      </c>
      <c r="N384" s="366" t="str">
        <f t="shared" si="32"/>
        <v/>
      </c>
    </row>
    <row r="385" spans="1:14" ht="17.25" customHeight="1" x14ac:dyDescent="0.3">
      <c r="A385" s="24"/>
      <c r="B385" s="345">
        <v>373</v>
      </c>
      <c r="C385" s="346"/>
      <c r="D385" s="346"/>
      <c r="E385" s="347"/>
      <c r="F385" s="348" t="str">
        <f>IFERROR(VLOOKUP(E385,'Lookup Tables'!$D$4:$F$19,3,FALSE)*$O$6,"")</f>
        <v/>
      </c>
      <c r="G385" s="349">
        <f t="shared" si="30"/>
        <v>100</v>
      </c>
      <c r="H385" s="350" t="str">
        <f t="shared" si="31"/>
        <v/>
      </c>
      <c r="I385" s="351" t="str">
        <f t="shared" si="34"/>
        <v/>
      </c>
      <c r="J385" s="352">
        <v>100</v>
      </c>
      <c r="K385" s="369" t="str">
        <f t="shared" si="33"/>
        <v/>
      </c>
      <c r="L385" s="353" t="str">
        <f t="shared" si="35"/>
        <v/>
      </c>
      <c r="M385" s="354" t="s">
        <v>68</v>
      </c>
      <c r="N385" s="366" t="str">
        <f t="shared" si="32"/>
        <v/>
      </c>
    </row>
    <row r="386" spans="1:14" ht="17.25" customHeight="1" x14ac:dyDescent="0.3">
      <c r="A386" s="24"/>
      <c r="B386" s="345">
        <v>374</v>
      </c>
      <c r="C386" s="346"/>
      <c r="D386" s="346"/>
      <c r="E386" s="347"/>
      <c r="F386" s="348" t="str">
        <f>IFERROR(VLOOKUP(E386,'Lookup Tables'!$D$4:$F$19,3,FALSE)*$O$6,"")</f>
        <v/>
      </c>
      <c r="G386" s="349">
        <f t="shared" si="30"/>
        <v>100</v>
      </c>
      <c r="H386" s="350" t="str">
        <f t="shared" si="31"/>
        <v/>
      </c>
      <c r="I386" s="351" t="str">
        <f t="shared" si="34"/>
        <v/>
      </c>
      <c r="J386" s="352">
        <v>100</v>
      </c>
      <c r="K386" s="369" t="str">
        <f t="shared" si="33"/>
        <v/>
      </c>
      <c r="L386" s="353" t="str">
        <f t="shared" si="35"/>
        <v/>
      </c>
      <c r="M386" s="354" t="s">
        <v>68</v>
      </c>
      <c r="N386" s="366" t="str">
        <f t="shared" si="32"/>
        <v/>
      </c>
    </row>
    <row r="387" spans="1:14" ht="17.25" customHeight="1" x14ac:dyDescent="0.3">
      <c r="A387" s="24"/>
      <c r="B387" s="345">
        <v>375</v>
      </c>
      <c r="C387" s="346"/>
      <c r="D387" s="346"/>
      <c r="E387" s="347"/>
      <c r="F387" s="348" t="str">
        <f>IFERROR(VLOOKUP(E387,'Lookup Tables'!$D$4:$F$19,3,FALSE)*$O$6,"")</f>
        <v/>
      </c>
      <c r="G387" s="349">
        <f t="shared" si="30"/>
        <v>100</v>
      </c>
      <c r="H387" s="350" t="str">
        <f t="shared" si="31"/>
        <v/>
      </c>
      <c r="I387" s="351" t="str">
        <f t="shared" si="34"/>
        <v/>
      </c>
      <c r="J387" s="352">
        <v>100</v>
      </c>
      <c r="K387" s="369" t="str">
        <f t="shared" si="33"/>
        <v/>
      </c>
      <c r="L387" s="353" t="str">
        <f t="shared" si="35"/>
        <v/>
      </c>
      <c r="M387" s="354" t="s">
        <v>68</v>
      </c>
      <c r="N387" s="366" t="str">
        <f t="shared" si="32"/>
        <v/>
      </c>
    </row>
    <row r="388" spans="1:14" ht="17.25" customHeight="1" x14ac:dyDescent="0.3">
      <c r="A388" s="24"/>
      <c r="B388" s="345">
        <v>376</v>
      </c>
      <c r="C388" s="346"/>
      <c r="D388" s="346"/>
      <c r="E388" s="347"/>
      <c r="F388" s="348" t="str">
        <f>IFERROR(VLOOKUP(E388,'Lookup Tables'!$D$4:$F$19,3,FALSE)*$O$6,"")</f>
        <v/>
      </c>
      <c r="G388" s="349">
        <f t="shared" si="30"/>
        <v>100</v>
      </c>
      <c r="H388" s="350" t="str">
        <f t="shared" si="31"/>
        <v/>
      </c>
      <c r="I388" s="351" t="str">
        <f t="shared" si="34"/>
        <v/>
      </c>
      <c r="J388" s="352">
        <v>100</v>
      </c>
      <c r="K388" s="369" t="str">
        <f t="shared" si="33"/>
        <v/>
      </c>
      <c r="L388" s="353" t="str">
        <f t="shared" si="35"/>
        <v/>
      </c>
      <c r="M388" s="354" t="s">
        <v>68</v>
      </c>
      <c r="N388" s="366" t="str">
        <f t="shared" si="32"/>
        <v/>
      </c>
    </row>
    <row r="389" spans="1:14" ht="17.25" customHeight="1" x14ac:dyDescent="0.3">
      <c r="A389" s="24"/>
      <c r="B389" s="345">
        <v>377</v>
      </c>
      <c r="C389" s="346"/>
      <c r="D389" s="346"/>
      <c r="E389" s="347"/>
      <c r="F389" s="348" t="str">
        <f>IFERROR(VLOOKUP(E389,'Lookup Tables'!$D$4:$F$19,3,FALSE)*$O$6,"")</f>
        <v/>
      </c>
      <c r="G389" s="349">
        <f t="shared" si="30"/>
        <v>100</v>
      </c>
      <c r="H389" s="350" t="str">
        <f t="shared" si="31"/>
        <v/>
      </c>
      <c r="I389" s="351" t="str">
        <f t="shared" si="34"/>
        <v/>
      </c>
      <c r="J389" s="352">
        <v>100</v>
      </c>
      <c r="K389" s="369" t="str">
        <f t="shared" si="33"/>
        <v/>
      </c>
      <c r="L389" s="353" t="str">
        <f t="shared" si="35"/>
        <v/>
      </c>
      <c r="M389" s="354" t="s">
        <v>68</v>
      </c>
      <c r="N389" s="366" t="str">
        <f t="shared" si="32"/>
        <v/>
      </c>
    </row>
    <row r="390" spans="1:14" ht="17.25" customHeight="1" x14ac:dyDescent="0.3">
      <c r="A390" s="24"/>
      <c r="B390" s="345">
        <v>378</v>
      </c>
      <c r="C390" s="346"/>
      <c r="D390" s="346"/>
      <c r="E390" s="347"/>
      <c r="F390" s="348" t="str">
        <f>IFERROR(VLOOKUP(E390,'Lookup Tables'!$D$4:$F$19,3,FALSE)*$O$6,"")</f>
        <v/>
      </c>
      <c r="G390" s="349">
        <f t="shared" si="30"/>
        <v>100</v>
      </c>
      <c r="H390" s="350" t="str">
        <f t="shared" si="31"/>
        <v/>
      </c>
      <c r="I390" s="351" t="str">
        <f t="shared" si="34"/>
        <v/>
      </c>
      <c r="J390" s="352">
        <v>100</v>
      </c>
      <c r="K390" s="369" t="str">
        <f t="shared" si="33"/>
        <v/>
      </c>
      <c r="L390" s="353" t="str">
        <f t="shared" si="35"/>
        <v/>
      </c>
      <c r="M390" s="354" t="s">
        <v>68</v>
      </c>
      <c r="N390" s="366" t="str">
        <f t="shared" si="32"/>
        <v/>
      </c>
    </row>
    <row r="391" spans="1:14" ht="17.25" customHeight="1" x14ac:dyDescent="0.3">
      <c r="A391" s="24"/>
      <c r="B391" s="345">
        <v>379</v>
      </c>
      <c r="C391" s="346"/>
      <c r="D391" s="346"/>
      <c r="E391" s="347"/>
      <c r="F391" s="348" t="str">
        <f>IFERROR(VLOOKUP(E391,'Lookup Tables'!$D$4:$F$19,3,FALSE)*$O$6,"")</f>
        <v/>
      </c>
      <c r="G391" s="349">
        <f t="shared" si="30"/>
        <v>100</v>
      </c>
      <c r="H391" s="350" t="str">
        <f t="shared" si="31"/>
        <v/>
      </c>
      <c r="I391" s="351" t="str">
        <f t="shared" si="34"/>
        <v/>
      </c>
      <c r="J391" s="352">
        <v>100</v>
      </c>
      <c r="K391" s="369" t="str">
        <f t="shared" si="33"/>
        <v/>
      </c>
      <c r="L391" s="353" t="str">
        <f t="shared" si="35"/>
        <v/>
      </c>
      <c r="M391" s="354" t="s">
        <v>68</v>
      </c>
      <c r="N391" s="366" t="str">
        <f t="shared" si="32"/>
        <v/>
      </c>
    </row>
    <row r="392" spans="1:14" ht="17.25" customHeight="1" x14ac:dyDescent="0.3">
      <c r="A392" s="24"/>
      <c r="B392" s="345">
        <v>380</v>
      </c>
      <c r="C392" s="346"/>
      <c r="D392" s="346"/>
      <c r="E392" s="347"/>
      <c r="F392" s="348" t="str">
        <f>IFERROR(VLOOKUP(E392,'Lookup Tables'!$D$4:$F$19,3,FALSE)*$O$6,"")</f>
        <v/>
      </c>
      <c r="G392" s="349">
        <f t="shared" si="30"/>
        <v>100</v>
      </c>
      <c r="H392" s="350" t="str">
        <f t="shared" si="31"/>
        <v/>
      </c>
      <c r="I392" s="351" t="str">
        <f t="shared" si="34"/>
        <v/>
      </c>
      <c r="J392" s="352">
        <v>100</v>
      </c>
      <c r="K392" s="369" t="str">
        <f t="shared" si="33"/>
        <v/>
      </c>
      <c r="L392" s="353" t="str">
        <f t="shared" si="35"/>
        <v/>
      </c>
      <c r="M392" s="354" t="s">
        <v>68</v>
      </c>
      <c r="N392" s="366" t="str">
        <f t="shared" si="32"/>
        <v/>
      </c>
    </row>
    <row r="393" spans="1:14" ht="17.25" customHeight="1" x14ac:dyDescent="0.3">
      <c r="A393" s="24"/>
      <c r="B393" s="345">
        <v>381</v>
      </c>
      <c r="C393" s="346"/>
      <c r="D393" s="346"/>
      <c r="E393" s="347"/>
      <c r="F393" s="348" t="str">
        <f>IFERROR(VLOOKUP(E393,'Lookup Tables'!$D$4:$F$19,3,FALSE)*$O$6,"")</f>
        <v/>
      </c>
      <c r="G393" s="349">
        <f t="shared" si="30"/>
        <v>100</v>
      </c>
      <c r="H393" s="350" t="str">
        <f t="shared" si="31"/>
        <v/>
      </c>
      <c r="I393" s="351" t="str">
        <f t="shared" si="34"/>
        <v/>
      </c>
      <c r="J393" s="352">
        <v>100</v>
      </c>
      <c r="K393" s="369" t="str">
        <f t="shared" si="33"/>
        <v/>
      </c>
      <c r="L393" s="353" t="str">
        <f t="shared" si="35"/>
        <v/>
      </c>
      <c r="M393" s="354" t="s">
        <v>68</v>
      </c>
      <c r="N393" s="366" t="str">
        <f t="shared" si="32"/>
        <v/>
      </c>
    </row>
    <row r="394" spans="1:14" ht="17.25" customHeight="1" x14ac:dyDescent="0.3">
      <c r="A394" s="24"/>
      <c r="B394" s="345">
        <v>382</v>
      </c>
      <c r="C394" s="346"/>
      <c r="D394" s="346"/>
      <c r="E394" s="347"/>
      <c r="F394" s="348" t="str">
        <f>IFERROR(VLOOKUP(E394,'Lookup Tables'!$D$4:$F$19,3,FALSE)*$O$6,"")</f>
        <v/>
      </c>
      <c r="G394" s="349">
        <f t="shared" si="30"/>
        <v>100</v>
      </c>
      <c r="H394" s="350" t="str">
        <f t="shared" si="31"/>
        <v/>
      </c>
      <c r="I394" s="351" t="str">
        <f t="shared" si="34"/>
        <v/>
      </c>
      <c r="J394" s="352">
        <v>100</v>
      </c>
      <c r="K394" s="369" t="str">
        <f t="shared" si="33"/>
        <v/>
      </c>
      <c r="L394" s="353" t="str">
        <f t="shared" si="35"/>
        <v/>
      </c>
      <c r="M394" s="354" t="s">
        <v>68</v>
      </c>
      <c r="N394" s="366" t="str">
        <f t="shared" si="32"/>
        <v/>
      </c>
    </row>
    <row r="395" spans="1:14" ht="17.25" customHeight="1" x14ac:dyDescent="0.3">
      <c r="A395" s="24"/>
      <c r="B395" s="345">
        <v>383</v>
      </c>
      <c r="C395" s="346"/>
      <c r="D395" s="346"/>
      <c r="E395" s="347"/>
      <c r="F395" s="348" t="str">
        <f>IFERROR(VLOOKUP(E395,'Lookup Tables'!$D$4:$F$19,3,FALSE)*$O$6,"")</f>
        <v/>
      </c>
      <c r="G395" s="349">
        <f t="shared" si="30"/>
        <v>100</v>
      </c>
      <c r="H395" s="350" t="str">
        <f t="shared" si="31"/>
        <v/>
      </c>
      <c r="I395" s="351" t="str">
        <f t="shared" si="34"/>
        <v/>
      </c>
      <c r="J395" s="352">
        <v>100</v>
      </c>
      <c r="K395" s="369" t="str">
        <f t="shared" si="33"/>
        <v/>
      </c>
      <c r="L395" s="353" t="str">
        <f t="shared" si="35"/>
        <v/>
      </c>
      <c r="M395" s="354" t="s">
        <v>68</v>
      </c>
      <c r="N395" s="366" t="str">
        <f t="shared" si="32"/>
        <v/>
      </c>
    </row>
    <row r="396" spans="1:14" ht="17.25" customHeight="1" x14ac:dyDescent="0.3">
      <c r="A396" s="24"/>
      <c r="B396" s="345">
        <v>384</v>
      </c>
      <c r="C396" s="346"/>
      <c r="D396" s="346"/>
      <c r="E396" s="347"/>
      <c r="F396" s="348" t="str">
        <f>IFERROR(VLOOKUP(E396,'Lookup Tables'!$D$4:$F$19,3,FALSE)*$O$6,"")</f>
        <v/>
      </c>
      <c r="G396" s="349">
        <f t="shared" si="30"/>
        <v>100</v>
      </c>
      <c r="H396" s="350" t="str">
        <f t="shared" si="31"/>
        <v/>
      </c>
      <c r="I396" s="351" t="str">
        <f t="shared" si="34"/>
        <v/>
      </c>
      <c r="J396" s="352">
        <v>100</v>
      </c>
      <c r="K396" s="369" t="str">
        <f t="shared" si="33"/>
        <v/>
      </c>
      <c r="L396" s="353" t="str">
        <f t="shared" si="35"/>
        <v/>
      </c>
      <c r="M396" s="354" t="s">
        <v>68</v>
      </c>
      <c r="N396" s="366" t="str">
        <f t="shared" si="32"/>
        <v/>
      </c>
    </row>
    <row r="397" spans="1:14" ht="17.25" customHeight="1" x14ac:dyDescent="0.3">
      <c r="A397" s="24"/>
      <c r="B397" s="345">
        <v>385</v>
      </c>
      <c r="C397" s="346"/>
      <c r="D397" s="346"/>
      <c r="E397" s="347"/>
      <c r="F397" s="348" t="str">
        <f>IFERROR(VLOOKUP(E397,'Lookup Tables'!$D$4:$F$19,3,FALSE)*$O$6,"")</f>
        <v/>
      </c>
      <c r="G397" s="349">
        <f t="shared" ref="G397:G460" si="36">$O$4</f>
        <v>100</v>
      </c>
      <c r="H397" s="350" t="str">
        <f t="shared" ref="H397:H460" si="37">IF(ISBLANK($E397),"",$F397*($O$4/100))</f>
        <v/>
      </c>
      <c r="I397" s="351" t="str">
        <f t="shared" si="34"/>
        <v/>
      </c>
      <c r="J397" s="352">
        <v>100</v>
      </c>
      <c r="K397" s="369" t="str">
        <f t="shared" si="33"/>
        <v/>
      </c>
      <c r="L397" s="353" t="str">
        <f t="shared" si="35"/>
        <v/>
      </c>
      <c r="M397" s="354" t="s">
        <v>68</v>
      </c>
      <c r="N397" s="366" t="str">
        <f t="shared" ref="N397:N460" si="38">IF(ISBLANK($M397),"",IF(ISBLANK($E397),"",$L397*INDEX(Life_expectancy_factor,MATCH($M397,Life_expectancy_input,0))))</f>
        <v/>
      </c>
    </row>
    <row r="398" spans="1:14" ht="17.25" customHeight="1" x14ac:dyDescent="0.3">
      <c r="A398" s="24"/>
      <c r="B398" s="345">
        <v>386</v>
      </c>
      <c r="C398" s="346"/>
      <c r="D398" s="346"/>
      <c r="E398" s="347"/>
      <c r="F398" s="348" t="str">
        <f>IFERROR(VLOOKUP(E398,'Lookup Tables'!$D$4:$F$19,3,FALSE)*$O$6,"")</f>
        <v/>
      </c>
      <c r="G398" s="349">
        <f t="shared" si="36"/>
        <v>100</v>
      </c>
      <c r="H398" s="350" t="str">
        <f t="shared" si="37"/>
        <v/>
      </c>
      <c r="I398" s="351" t="str">
        <f t="shared" si="34"/>
        <v/>
      </c>
      <c r="J398" s="352">
        <v>100</v>
      </c>
      <c r="K398" s="369" t="str">
        <f t="shared" ref="K398:K461" si="39">IF(ISBLANK($E398),"",$I398*($J398/100))</f>
        <v/>
      </c>
      <c r="L398" s="353" t="str">
        <f t="shared" si="35"/>
        <v/>
      </c>
      <c r="M398" s="354" t="s">
        <v>68</v>
      </c>
      <c r="N398" s="366" t="str">
        <f t="shared" si="38"/>
        <v/>
      </c>
    </row>
    <row r="399" spans="1:14" ht="17.25" customHeight="1" x14ac:dyDescent="0.3">
      <c r="A399" s="24"/>
      <c r="B399" s="345">
        <v>387</v>
      </c>
      <c r="C399" s="346"/>
      <c r="D399" s="346"/>
      <c r="E399" s="347"/>
      <c r="F399" s="348" t="str">
        <f>IFERROR(VLOOKUP(E399,'Lookup Tables'!$D$4:$F$19,3,FALSE)*$O$6,"")</f>
        <v/>
      </c>
      <c r="G399" s="349">
        <f t="shared" si="36"/>
        <v>100</v>
      </c>
      <c r="H399" s="350" t="str">
        <f t="shared" si="37"/>
        <v/>
      </c>
      <c r="I399" s="351" t="str">
        <f t="shared" ref="I399:I462" si="40">H399</f>
        <v/>
      </c>
      <c r="J399" s="352">
        <v>100</v>
      </c>
      <c r="K399" s="369" t="str">
        <f t="shared" si="39"/>
        <v/>
      </c>
      <c r="L399" s="353" t="str">
        <f t="shared" ref="L399:L462" si="41">K399</f>
        <v/>
      </c>
      <c r="M399" s="354" t="s">
        <v>68</v>
      </c>
      <c r="N399" s="366" t="str">
        <f t="shared" si="38"/>
        <v/>
      </c>
    </row>
    <row r="400" spans="1:14" ht="17.25" customHeight="1" x14ac:dyDescent="0.3">
      <c r="A400" s="24"/>
      <c r="B400" s="345">
        <v>388</v>
      </c>
      <c r="C400" s="346"/>
      <c r="D400" s="346"/>
      <c r="E400" s="347"/>
      <c r="F400" s="348" t="str">
        <f>IFERROR(VLOOKUP(E400,'Lookup Tables'!$D$4:$F$19,3,FALSE)*$O$6,"")</f>
        <v/>
      </c>
      <c r="G400" s="349">
        <f t="shared" si="36"/>
        <v>100</v>
      </c>
      <c r="H400" s="350" t="str">
        <f t="shared" si="37"/>
        <v/>
      </c>
      <c r="I400" s="351" t="str">
        <f t="shared" si="40"/>
        <v/>
      </c>
      <c r="J400" s="352">
        <v>100</v>
      </c>
      <c r="K400" s="369" t="str">
        <f t="shared" si="39"/>
        <v/>
      </c>
      <c r="L400" s="353" t="str">
        <f t="shared" si="41"/>
        <v/>
      </c>
      <c r="M400" s="354" t="s">
        <v>68</v>
      </c>
      <c r="N400" s="366" t="str">
        <f t="shared" si="38"/>
        <v/>
      </c>
    </row>
    <row r="401" spans="1:14" ht="17.25" customHeight="1" x14ac:dyDescent="0.3">
      <c r="A401" s="24"/>
      <c r="B401" s="345">
        <v>389</v>
      </c>
      <c r="C401" s="346"/>
      <c r="D401" s="346"/>
      <c r="E401" s="347"/>
      <c r="F401" s="348" t="str">
        <f>IFERROR(VLOOKUP(E401,'Lookup Tables'!$D$4:$F$19,3,FALSE)*$O$6,"")</f>
        <v/>
      </c>
      <c r="G401" s="349">
        <f t="shared" si="36"/>
        <v>100</v>
      </c>
      <c r="H401" s="350" t="str">
        <f t="shared" si="37"/>
        <v/>
      </c>
      <c r="I401" s="351" t="str">
        <f t="shared" si="40"/>
        <v/>
      </c>
      <c r="J401" s="352">
        <v>100</v>
      </c>
      <c r="K401" s="369" t="str">
        <f t="shared" si="39"/>
        <v/>
      </c>
      <c r="L401" s="353" t="str">
        <f t="shared" si="41"/>
        <v/>
      </c>
      <c r="M401" s="354" t="s">
        <v>68</v>
      </c>
      <c r="N401" s="366" t="str">
        <f t="shared" si="38"/>
        <v/>
      </c>
    </row>
    <row r="402" spans="1:14" ht="17.25" customHeight="1" x14ac:dyDescent="0.3">
      <c r="A402" s="24"/>
      <c r="B402" s="345">
        <v>390</v>
      </c>
      <c r="C402" s="346"/>
      <c r="D402" s="346"/>
      <c r="E402" s="347"/>
      <c r="F402" s="348" t="str">
        <f>IFERROR(VLOOKUP(E402,'Lookup Tables'!$D$4:$F$19,3,FALSE)*$O$6,"")</f>
        <v/>
      </c>
      <c r="G402" s="349">
        <f t="shared" si="36"/>
        <v>100</v>
      </c>
      <c r="H402" s="350" t="str">
        <f t="shared" si="37"/>
        <v/>
      </c>
      <c r="I402" s="351" t="str">
        <f t="shared" si="40"/>
        <v/>
      </c>
      <c r="J402" s="352">
        <v>100</v>
      </c>
      <c r="K402" s="369" t="str">
        <f t="shared" si="39"/>
        <v/>
      </c>
      <c r="L402" s="353" t="str">
        <f t="shared" si="41"/>
        <v/>
      </c>
      <c r="M402" s="354" t="s">
        <v>68</v>
      </c>
      <c r="N402" s="366" t="str">
        <f t="shared" si="38"/>
        <v/>
      </c>
    </row>
    <row r="403" spans="1:14" ht="17.25" customHeight="1" x14ac:dyDescent="0.3">
      <c r="A403" s="24"/>
      <c r="B403" s="345">
        <v>391</v>
      </c>
      <c r="C403" s="346"/>
      <c r="D403" s="346"/>
      <c r="E403" s="347"/>
      <c r="F403" s="348" t="str">
        <f>IFERROR(VLOOKUP(E403,'Lookup Tables'!$D$4:$F$19,3,FALSE)*$O$6,"")</f>
        <v/>
      </c>
      <c r="G403" s="349">
        <f t="shared" si="36"/>
        <v>100</v>
      </c>
      <c r="H403" s="350" t="str">
        <f t="shared" si="37"/>
        <v/>
      </c>
      <c r="I403" s="351" t="str">
        <f t="shared" si="40"/>
        <v/>
      </c>
      <c r="J403" s="352">
        <v>100</v>
      </c>
      <c r="K403" s="369" t="str">
        <f t="shared" si="39"/>
        <v/>
      </c>
      <c r="L403" s="353" t="str">
        <f t="shared" si="41"/>
        <v/>
      </c>
      <c r="M403" s="354" t="s">
        <v>68</v>
      </c>
      <c r="N403" s="366" t="str">
        <f t="shared" si="38"/>
        <v/>
      </c>
    </row>
    <row r="404" spans="1:14" ht="17.25" customHeight="1" x14ac:dyDescent="0.3">
      <c r="A404" s="24"/>
      <c r="B404" s="345">
        <v>392</v>
      </c>
      <c r="C404" s="346"/>
      <c r="D404" s="346"/>
      <c r="E404" s="347"/>
      <c r="F404" s="348" t="str">
        <f>IFERROR(VLOOKUP(E404,'Lookup Tables'!$D$4:$F$19,3,FALSE)*$O$6,"")</f>
        <v/>
      </c>
      <c r="G404" s="349">
        <f t="shared" si="36"/>
        <v>100</v>
      </c>
      <c r="H404" s="350" t="str">
        <f t="shared" si="37"/>
        <v/>
      </c>
      <c r="I404" s="351" t="str">
        <f t="shared" si="40"/>
        <v/>
      </c>
      <c r="J404" s="352">
        <v>100</v>
      </c>
      <c r="K404" s="369" t="str">
        <f t="shared" si="39"/>
        <v/>
      </c>
      <c r="L404" s="353" t="str">
        <f t="shared" si="41"/>
        <v/>
      </c>
      <c r="M404" s="354" t="s">
        <v>68</v>
      </c>
      <c r="N404" s="366" t="str">
        <f t="shared" si="38"/>
        <v/>
      </c>
    </row>
    <row r="405" spans="1:14" ht="17.25" customHeight="1" x14ac:dyDescent="0.3">
      <c r="A405" s="24"/>
      <c r="B405" s="345">
        <v>393</v>
      </c>
      <c r="C405" s="346"/>
      <c r="D405" s="346"/>
      <c r="E405" s="347"/>
      <c r="F405" s="348" t="str">
        <f>IFERROR(VLOOKUP(E405,'Lookup Tables'!$D$4:$F$19,3,FALSE)*$O$6,"")</f>
        <v/>
      </c>
      <c r="G405" s="349">
        <f t="shared" si="36"/>
        <v>100</v>
      </c>
      <c r="H405" s="350" t="str">
        <f t="shared" si="37"/>
        <v/>
      </c>
      <c r="I405" s="351" t="str">
        <f t="shared" si="40"/>
        <v/>
      </c>
      <c r="J405" s="352">
        <v>100</v>
      </c>
      <c r="K405" s="369" t="str">
        <f t="shared" si="39"/>
        <v/>
      </c>
      <c r="L405" s="353" t="str">
        <f t="shared" si="41"/>
        <v/>
      </c>
      <c r="M405" s="354" t="s">
        <v>68</v>
      </c>
      <c r="N405" s="366" t="str">
        <f t="shared" si="38"/>
        <v/>
      </c>
    </row>
    <row r="406" spans="1:14" ht="17.25" customHeight="1" x14ac:dyDescent="0.3">
      <c r="A406" s="24"/>
      <c r="B406" s="345">
        <v>394</v>
      </c>
      <c r="C406" s="346"/>
      <c r="D406" s="346"/>
      <c r="E406" s="347"/>
      <c r="F406" s="348" t="str">
        <f>IFERROR(VLOOKUP(E406,'Lookup Tables'!$D$4:$F$19,3,FALSE)*$O$6,"")</f>
        <v/>
      </c>
      <c r="G406" s="349">
        <f t="shared" si="36"/>
        <v>100</v>
      </c>
      <c r="H406" s="350" t="str">
        <f t="shared" si="37"/>
        <v/>
      </c>
      <c r="I406" s="351" t="str">
        <f t="shared" si="40"/>
        <v/>
      </c>
      <c r="J406" s="352">
        <v>100</v>
      </c>
      <c r="K406" s="369" t="str">
        <f t="shared" si="39"/>
        <v/>
      </c>
      <c r="L406" s="353" t="str">
        <f t="shared" si="41"/>
        <v/>
      </c>
      <c r="M406" s="354" t="s">
        <v>68</v>
      </c>
      <c r="N406" s="366" t="str">
        <f t="shared" si="38"/>
        <v/>
      </c>
    </row>
    <row r="407" spans="1:14" ht="17.25" customHeight="1" x14ac:dyDescent="0.3">
      <c r="A407" s="24"/>
      <c r="B407" s="345">
        <v>395</v>
      </c>
      <c r="C407" s="346"/>
      <c r="D407" s="346"/>
      <c r="E407" s="347"/>
      <c r="F407" s="348" t="str">
        <f>IFERROR(VLOOKUP(E407,'Lookup Tables'!$D$4:$F$19,3,FALSE)*$O$6,"")</f>
        <v/>
      </c>
      <c r="G407" s="349">
        <f t="shared" si="36"/>
        <v>100</v>
      </c>
      <c r="H407" s="350" t="str">
        <f t="shared" si="37"/>
        <v/>
      </c>
      <c r="I407" s="351" t="str">
        <f t="shared" si="40"/>
        <v/>
      </c>
      <c r="J407" s="352">
        <v>100</v>
      </c>
      <c r="K407" s="369" t="str">
        <f t="shared" si="39"/>
        <v/>
      </c>
      <c r="L407" s="353" t="str">
        <f t="shared" si="41"/>
        <v/>
      </c>
      <c r="M407" s="354" t="s">
        <v>68</v>
      </c>
      <c r="N407" s="366" t="str">
        <f t="shared" si="38"/>
        <v/>
      </c>
    </row>
    <row r="408" spans="1:14" ht="17.25" customHeight="1" x14ac:dyDescent="0.3">
      <c r="A408" s="24"/>
      <c r="B408" s="345">
        <v>396</v>
      </c>
      <c r="C408" s="346"/>
      <c r="D408" s="346"/>
      <c r="E408" s="347"/>
      <c r="F408" s="348" t="str">
        <f>IFERROR(VLOOKUP(E408,'Lookup Tables'!$D$4:$F$19,3,FALSE)*$O$6,"")</f>
        <v/>
      </c>
      <c r="G408" s="349">
        <f t="shared" si="36"/>
        <v>100</v>
      </c>
      <c r="H408" s="350" t="str">
        <f t="shared" si="37"/>
        <v/>
      </c>
      <c r="I408" s="351" t="str">
        <f t="shared" si="40"/>
        <v/>
      </c>
      <c r="J408" s="352">
        <v>100</v>
      </c>
      <c r="K408" s="369" t="str">
        <f t="shared" si="39"/>
        <v/>
      </c>
      <c r="L408" s="353" t="str">
        <f t="shared" si="41"/>
        <v/>
      </c>
      <c r="M408" s="354" t="s">
        <v>68</v>
      </c>
      <c r="N408" s="366" t="str">
        <f t="shared" si="38"/>
        <v/>
      </c>
    </row>
    <row r="409" spans="1:14" ht="17.25" customHeight="1" x14ac:dyDescent="0.3">
      <c r="A409" s="24"/>
      <c r="B409" s="345">
        <v>397</v>
      </c>
      <c r="C409" s="346"/>
      <c r="D409" s="346"/>
      <c r="E409" s="347"/>
      <c r="F409" s="348" t="str">
        <f>IFERROR(VLOOKUP(E409,'Lookup Tables'!$D$4:$F$19,3,FALSE)*$O$6,"")</f>
        <v/>
      </c>
      <c r="G409" s="349">
        <f t="shared" si="36"/>
        <v>100</v>
      </c>
      <c r="H409" s="350" t="str">
        <f t="shared" si="37"/>
        <v/>
      </c>
      <c r="I409" s="351" t="str">
        <f t="shared" si="40"/>
        <v/>
      </c>
      <c r="J409" s="352">
        <v>100</v>
      </c>
      <c r="K409" s="369" t="str">
        <f t="shared" si="39"/>
        <v/>
      </c>
      <c r="L409" s="353" t="str">
        <f t="shared" si="41"/>
        <v/>
      </c>
      <c r="M409" s="354" t="s">
        <v>68</v>
      </c>
      <c r="N409" s="366" t="str">
        <f t="shared" si="38"/>
        <v/>
      </c>
    </row>
    <row r="410" spans="1:14" ht="17.25" customHeight="1" x14ac:dyDescent="0.3">
      <c r="A410" s="24"/>
      <c r="B410" s="345">
        <v>398</v>
      </c>
      <c r="C410" s="346"/>
      <c r="D410" s="346"/>
      <c r="E410" s="347"/>
      <c r="F410" s="348" t="str">
        <f>IFERROR(VLOOKUP(E410,'Lookup Tables'!$D$4:$F$19,3,FALSE)*$O$6,"")</f>
        <v/>
      </c>
      <c r="G410" s="349">
        <f t="shared" si="36"/>
        <v>100</v>
      </c>
      <c r="H410" s="350" t="str">
        <f t="shared" si="37"/>
        <v/>
      </c>
      <c r="I410" s="351" t="str">
        <f t="shared" si="40"/>
        <v/>
      </c>
      <c r="J410" s="352">
        <v>100</v>
      </c>
      <c r="K410" s="369" t="str">
        <f t="shared" si="39"/>
        <v/>
      </c>
      <c r="L410" s="353" t="str">
        <f t="shared" si="41"/>
        <v/>
      </c>
      <c r="M410" s="354" t="s">
        <v>68</v>
      </c>
      <c r="N410" s="366" t="str">
        <f t="shared" si="38"/>
        <v/>
      </c>
    </row>
    <row r="411" spans="1:14" ht="17.25" customHeight="1" x14ac:dyDescent="0.3">
      <c r="A411" s="24"/>
      <c r="B411" s="345">
        <v>399</v>
      </c>
      <c r="C411" s="346"/>
      <c r="D411" s="346"/>
      <c r="E411" s="347"/>
      <c r="F411" s="348" t="str">
        <f>IFERROR(VLOOKUP(E411,'Lookup Tables'!$D$4:$F$19,3,FALSE)*$O$6,"")</f>
        <v/>
      </c>
      <c r="G411" s="349">
        <f t="shared" si="36"/>
        <v>100</v>
      </c>
      <c r="H411" s="350" t="str">
        <f t="shared" si="37"/>
        <v/>
      </c>
      <c r="I411" s="351" t="str">
        <f t="shared" si="40"/>
        <v/>
      </c>
      <c r="J411" s="352">
        <v>100</v>
      </c>
      <c r="K411" s="369" t="str">
        <f t="shared" si="39"/>
        <v/>
      </c>
      <c r="L411" s="353" t="str">
        <f t="shared" si="41"/>
        <v/>
      </c>
      <c r="M411" s="354" t="s">
        <v>68</v>
      </c>
      <c r="N411" s="366" t="str">
        <f t="shared" si="38"/>
        <v/>
      </c>
    </row>
    <row r="412" spans="1:14" ht="17.25" customHeight="1" x14ac:dyDescent="0.3">
      <c r="A412" s="24"/>
      <c r="B412" s="345">
        <v>400</v>
      </c>
      <c r="C412" s="346"/>
      <c r="D412" s="346"/>
      <c r="E412" s="347"/>
      <c r="F412" s="348" t="str">
        <f>IFERROR(VLOOKUP(E412,'Lookup Tables'!$D$4:$F$19,3,FALSE)*$O$6,"")</f>
        <v/>
      </c>
      <c r="G412" s="349">
        <f t="shared" si="36"/>
        <v>100</v>
      </c>
      <c r="H412" s="350" t="str">
        <f t="shared" si="37"/>
        <v/>
      </c>
      <c r="I412" s="351" t="str">
        <f t="shared" si="40"/>
        <v/>
      </c>
      <c r="J412" s="352">
        <v>100</v>
      </c>
      <c r="K412" s="369" t="str">
        <f t="shared" si="39"/>
        <v/>
      </c>
      <c r="L412" s="353" t="str">
        <f t="shared" si="41"/>
        <v/>
      </c>
      <c r="M412" s="354" t="s">
        <v>68</v>
      </c>
      <c r="N412" s="366" t="str">
        <f t="shared" si="38"/>
        <v/>
      </c>
    </row>
    <row r="413" spans="1:14" ht="17.25" customHeight="1" x14ac:dyDescent="0.3">
      <c r="A413" s="24"/>
      <c r="B413" s="345">
        <v>401</v>
      </c>
      <c r="C413" s="346"/>
      <c r="D413" s="346"/>
      <c r="E413" s="347"/>
      <c r="F413" s="348" t="str">
        <f>IFERROR(VLOOKUP(E413,'Lookup Tables'!$D$4:$F$19,3,FALSE)*$O$6,"")</f>
        <v/>
      </c>
      <c r="G413" s="349">
        <f t="shared" si="36"/>
        <v>100</v>
      </c>
      <c r="H413" s="350" t="str">
        <f t="shared" si="37"/>
        <v/>
      </c>
      <c r="I413" s="351" t="str">
        <f t="shared" si="40"/>
        <v/>
      </c>
      <c r="J413" s="352">
        <v>100</v>
      </c>
      <c r="K413" s="369" t="str">
        <f t="shared" si="39"/>
        <v/>
      </c>
      <c r="L413" s="353" t="str">
        <f t="shared" si="41"/>
        <v/>
      </c>
      <c r="M413" s="354" t="s">
        <v>68</v>
      </c>
      <c r="N413" s="366" t="str">
        <f t="shared" si="38"/>
        <v/>
      </c>
    </row>
    <row r="414" spans="1:14" ht="17.25" customHeight="1" x14ac:dyDescent="0.3">
      <c r="A414" s="24"/>
      <c r="B414" s="345">
        <v>402</v>
      </c>
      <c r="C414" s="346"/>
      <c r="D414" s="346"/>
      <c r="E414" s="347"/>
      <c r="F414" s="348" t="str">
        <f>IFERROR(VLOOKUP(E414,'Lookup Tables'!$D$4:$F$19,3,FALSE)*$O$6,"")</f>
        <v/>
      </c>
      <c r="G414" s="349">
        <f t="shared" si="36"/>
        <v>100</v>
      </c>
      <c r="H414" s="350" t="str">
        <f t="shared" si="37"/>
        <v/>
      </c>
      <c r="I414" s="351" t="str">
        <f t="shared" si="40"/>
        <v/>
      </c>
      <c r="J414" s="352">
        <v>100</v>
      </c>
      <c r="K414" s="369" t="str">
        <f t="shared" si="39"/>
        <v/>
      </c>
      <c r="L414" s="353" t="str">
        <f t="shared" si="41"/>
        <v/>
      </c>
      <c r="M414" s="354" t="s">
        <v>68</v>
      </c>
      <c r="N414" s="366" t="str">
        <f t="shared" si="38"/>
        <v/>
      </c>
    </row>
    <row r="415" spans="1:14" ht="17.25" customHeight="1" x14ac:dyDescent="0.3">
      <c r="A415" s="24"/>
      <c r="B415" s="345">
        <v>403</v>
      </c>
      <c r="C415" s="346"/>
      <c r="D415" s="346"/>
      <c r="E415" s="347"/>
      <c r="F415" s="348" t="str">
        <f>IFERROR(VLOOKUP(E415,'Lookup Tables'!$D$4:$F$19,3,FALSE)*$O$6,"")</f>
        <v/>
      </c>
      <c r="G415" s="349">
        <f t="shared" si="36"/>
        <v>100</v>
      </c>
      <c r="H415" s="350" t="str">
        <f t="shared" si="37"/>
        <v/>
      </c>
      <c r="I415" s="351" t="str">
        <f t="shared" si="40"/>
        <v/>
      </c>
      <c r="J415" s="352">
        <v>100</v>
      </c>
      <c r="K415" s="369" t="str">
        <f t="shared" si="39"/>
        <v/>
      </c>
      <c r="L415" s="353" t="str">
        <f t="shared" si="41"/>
        <v/>
      </c>
      <c r="M415" s="354" t="s">
        <v>68</v>
      </c>
      <c r="N415" s="366" t="str">
        <f t="shared" si="38"/>
        <v/>
      </c>
    </row>
    <row r="416" spans="1:14" ht="17.25" customHeight="1" x14ac:dyDescent="0.3">
      <c r="A416" s="24"/>
      <c r="B416" s="345">
        <v>404</v>
      </c>
      <c r="C416" s="346"/>
      <c r="D416" s="346"/>
      <c r="E416" s="347"/>
      <c r="F416" s="348" t="str">
        <f>IFERROR(VLOOKUP(E416,'Lookup Tables'!$D$4:$F$19,3,FALSE)*$O$6,"")</f>
        <v/>
      </c>
      <c r="G416" s="349">
        <f t="shared" si="36"/>
        <v>100</v>
      </c>
      <c r="H416" s="350" t="str">
        <f t="shared" si="37"/>
        <v/>
      </c>
      <c r="I416" s="351" t="str">
        <f t="shared" si="40"/>
        <v/>
      </c>
      <c r="J416" s="352">
        <v>100</v>
      </c>
      <c r="K416" s="369" t="str">
        <f t="shared" si="39"/>
        <v/>
      </c>
      <c r="L416" s="353" t="str">
        <f t="shared" si="41"/>
        <v/>
      </c>
      <c r="M416" s="354" t="s">
        <v>68</v>
      </c>
      <c r="N416" s="366" t="str">
        <f t="shared" si="38"/>
        <v/>
      </c>
    </row>
    <row r="417" spans="1:14" ht="17.25" customHeight="1" x14ac:dyDescent="0.3">
      <c r="A417" s="24"/>
      <c r="B417" s="345">
        <v>405</v>
      </c>
      <c r="C417" s="346"/>
      <c r="D417" s="346"/>
      <c r="E417" s="347"/>
      <c r="F417" s="348" t="str">
        <f>IFERROR(VLOOKUP(E417,'Lookup Tables'!$D$4:$F$19,3,FALSE)*$O$6,"")</f>
        <v/>
      </c>
      <c r="G417" s="349">
        <f t="shared" si="36"/>
        <v>100</v>
      </c>
      <c r="H417" s="350" t="str">
        <f t="shared" si="37"/>
        <v/>
      </c>
      <c r="I417" s="351" t="str">
        <f t="shared" si="40"/>
        <v/>
      </c>
      <c r="J417" s="352">
        <v>100</v>
      </c>
      <c r="K417" s="369" t="str">
        <f t="shared" si="39"/>
        <v/>
      </c>
      <c r="L417" s="353" t="str">
        <f t="shared" si="41"/>
        <v/>
      </c>
      <c r="M417" s="354" t="s">
        <v>68</v>
      </c>
      <c r="N417" s="366" t="str">
        <f t="shared" si="38"/>
        <v/>
      </c>
    </row>
    <row r="418" spans="1:14" ht="17.25" customHeight="1" x14ac:dyDescent="0.3">
      <c r="A418" s="24"/>
      <c r="B418" s="345">
        <v>406</v>
      </c>
      <c r="C418" s="346"/>
      <c r="D418" s="346"/>
      <c r="E418" s="347"/>
      <c r="F418" s="348" t="str">
        <f>IFERROR(VLOOKUP(E418,'Lookup Tables'!$D$4:$F$19,3,FALSE)*$O$6,"")</f>
        <v/>
      </c>
      <c r="G418" s="349">
        <f t="shared" si="36"/>
        <v>100</v>
      </c>
      <c r="H418" s="350" t="str">
        <f t="shared" si="37"/>
        <v/>
      </c>
      <c r="I418" s="351" t="str">
        <f t="shared" si="40"/>
        <v/>
      </c>
      <c r="J418" s="352">
        <v>100</v>
      </c>
      <c r="K418" s="369" t="str">
        <f t="shared" si="39"/>
        <v/>
      </c>
      <c r="L418" s="353" t="str">
        <f t="shared" si="41"/>
        <v/>
      </c>
      <c r="M418" s="354" t="s">
        <v>68</v>
      </c>
      <c r="N418" s="366" t="str">
        <f t="shared" si="38"/>
        <v/>
      </c>
    </row>
    <row r="419" spans="1:14" ht="17.25" customHeight="1" x14ac:dyDescent="0.3">
      <c r="A419" s="24"/>
      <c r="B419" s="345">
        <v>407</v>
      </c>
      <c r="C419" s="346"/>
      <c r="D419" s="346"/>
      <c r="E419" s="347"/>
      <c r="F419" s="348" t="str">
        <f>IFERROR(VLOOKUP(E419,'Lookup Tables'!$D$4:$F$19,3,FALSE)*$O$6,"")</f>
        <v/>
      </c>
      <c r="G419" s="349">
        <f t="shared" si="36"/>
        <v>100</v>
      </c>
      <c r="H419" s="350" t="str">
        <f t="shared" si="37"/>
        <v/>
      </c>
      <c r="I419" s="351" t="str">
        <f t="shared" si="40"/>
        <v/>
      </c>
      <c r="J419" s="352">
        <v>100</v>
      </c>
      <c r="K419" s="369" t="str">
        <f t="shared" si="39"/>
        <v/>
      </c>
      <c r="L419" s="353" t="str">
        <f t="shared" si="41"/>
        <v/>
      </c>
      <c r="M419" s="354" t="s">
        <v>68</v>
      </c>
      <c r="N419" s="366" t="str">
        <f t="shared" si="38"/>
        <v/>
      </c>
    </row>
    <row r="420" spans="1:14" ht="17.25" customHeight="1" x14ac:dyDescent="0.3">
      <c r="A420" s="24"/>
      <c r="B420" s="345">
        <v>408</v>
      </c>
      <c r="C420" s="346"/>
      <c r="D420" s="346"/>
      <c r="E420" s="347"/>
      <c r="F420" s="348" t="str">
        <f>IFERROR(VLOOKUP(E420,'Lookup Tables'!$D$4:$F$19,3,FALSE)*$O$6,"")</f>
        <v/>
      </c>
      <c r="G420" s="349">
        <f t="shared" si="36"/>
        <v>100</v>
      </c>
      <c r="H420" s="350" t="str">
        <f t="shared" si="37"/>
        <v/>
      </c>
      <c r="I420" s="351" t="str">
        <f t="shared" si="40"/>
        <v/>
      </c>
      <c r="J420" s="352">
        <v>100</v>
      </c>
      <c r="K420" s="369" t="str">
        <f t="shared" si="39"/>
        <v/>
      </c>
      <c r="L420" s="353" t="str">
        <f t="shared" si="41"/>
        <v/>
      </c>
      <c r="M420" s="354" t="s">
        <v>68</v>
      </c>
      <c r="N420" s="366" t="str">
        <f t="shared" si="38"/>
        <v/>
      </c>
    </row>
    <row r="421" spans="1:14" ht="17.25" customHeight="1" x14ac:dyDescent="0.3">
      <c r="A421" s="24"/>
      <c r="B421" s="345">
        <v>409</v>
      </c>
      <c r="C421" s="346"/>
      <c r="D421" s="346"/>
      <c r="E421" s="347"/>
      <c r="F421" s="348" t="str">
        <f>IFERROR(VLOOKUP(E421,'Lookup Tables'!$D$4:$F$19,3,FALSE)*$O$6,"")</f>
        <v/>
      </c>
      <c r="G421" s="349">
        <f t="shared" si="36"/>
        <v>100</v>
      </c>
      <c r="H421" s="350" t="str">
        <f t="shared" si="37"/>
        <v/>
      </c>
      <c r="I421" s="351" t="str">
        <f t="shared" si="40"/>
        <v/>
      </c>
      <c r="J421" s="352">
        <v>100</v>
      </c>
      <c r="K421" s="369" t="str">
        <f t="shared" si="39"/>
        <v/>
      </c>
      <c r="L421" s="353" t="str">
        <f t="shared" si="41"/>
        <v/>
      </c>
      <c r="M421" s="354" t="s">
        <v>68</v>
      </c>
      <c r="N421" s="366" t="str">
        <f t="shared" si="38"/>
        <v/>
      </c>
    </row>
    <row r="422" spans="1:14" ht="17.25" customHeight="1" x14ac:dyDescent="0.3">
      <c r="A422" s="24"/>
      <c r="B422" s="345">
        <v>410</v>
      </c>
      <c r="C422" s="346"/>
      <c r="D422" s="346"/>
      <c r="E422" s="347"/>
      <c r="F422" s="348" t="str">
        <f>IFERROR(VLOOKUP(E422,'Lookup Tables'!$D$4:$F$19,3,FALSE)*$O$6,"")</f>
        <v/>
      </c>
      <c r="G422" s="349">
        <f t="shared" si="36"/>
        <v>100</v>
      </c>
      <c r="H422" s="350" t="str">
        <f t="shared" si="37"/>
        <v/>
      </c>
      <c r="I422" s="351" t="str">
        <f t="shared" si="40"/>
        <v/>
      </c>
      <c r="J422" s="352">
        <v>100</v>
      </c>
      <c r="K422" s="369" t="str">
        <f t="shared" si="39"/>
        <v/>
      </c>
      <c r="L422" s="353" t="str">
        <f t="shared" si="41"/>
        <v/>
      </c>
      <c r="M422" s="354" t="s">
        <v>68</v>
      </c>
      <c r="N422" s="366" t="str">
        <f t="shared" si="38"/>
        <v/>
      </c>
    </row>
    <row r="423" spans="1:14" ht="17.25" customHeight="1" x14ac:dyDescent="0.3">
      <c r="A423" s="24"/>
      <c r="B423" s="345">
        <v>411</v>
      </c>
      <c r="C423" s="346"/>
      <c r="D423" s="346"/>
      <c r="E423" s="347"/>
      <c r="F423" s="348" t="str">
        <f>IFERROR(VLOOKUP(E423,'Lookup Tables'!$D$4:$F$19,3,FALSE)*$O$6,"")</f>
        <v/>
      </c>
      <c r="G423" s="349">
        <f t="shared" si="36"/>
        <v>100</v>
      </c>
      <c r="H423" s="350" t="str">
        <f t="shared" si="37"/>
        <v/>
      </c>
      <c r="I423" s="351" t="str">
        <f t="shared" si="40"/>
        <v/>
      </c>
      <c r="J423" s="352">
        <v>100</v>
      </c>
      <c r="K423" s="369" t="str">
        <f t="shared" si="39"/>
        <v/>
      </c>
      <c r="L423" s="353" t="str">
        <f t="shared" si="41"/>
        <v/>
      </c>
      <c r="M423" s="354" t="s">
        <v>68</v>
      </c>
      <c r="N423" s="366" t="str">
        <f t="shared" si="38"/>
        <v/>
      </c>
    </row>
    <row r="424" spans="1:14" ht="17.25" customHeight="1" x14ac:dyDescent="0.3">
      <c r="A424" s="24"/>
      <c r="B424" s="345">
        <v>412</v>
      </c>
      <c r="C424" s="346"/>
      <c r="D424" s="346"/>
      <c r="E424" s="347"/>
      <c r="F424" s="348" t="str">
        <f>IFERROR(VLOOKUP(E424,'Lookup Tables'!$D$4:$F$19,3,FALSE)*$O$6,"")</f>
        <v/>
      </c>
      <c r="G424" s="349">
        <f t="shared" si="36"/>
        <v>100</v>
      </c>
      <c r="H424" s="350" t="str">
        <f t="shared" si="37"/>
        <v/>
      </c>
      <c r="I424" s="351" t="str">
        <f t="shared" si="40"/>
        <v/>
      </c>
      <c r="J424" s="352">
        <v>100</v>
      </c>
      <c r="K424" s="369" t="str">
        <f t="shared" si="39"/>
        <v/>
      </c>
      <c r="L424" s="353" t="str">
        <f t="shared" si="41"/>
        <v/>
      </c>
      <c r="M424" s="354" t="s">
        <v>68</v>
      </c>
      <c r="N424" s="366" t="str">
        <f t="shared" si="38"/>
        <v/>
      </c>
    </row>
    <row r="425" spans="1:14" ht="17.25" customHeight="1" x14ac:dyDescent="0.3">
      <c r="A425" s="24"/>
      <c r="B425" s="345">
        <v>413</v>
      </c>
      <c r="C425" s="346"/>
      <c r="D425" s="346"/>
      <c r="E425" s="347"/>
      <c r="F425" s="348" t="str">
        <f>IFERROR(VLOOKUP(E425,'Lookup Tables'!$D$4:$F$19,3,FALSE)*$O$6,"")</f>
        <v/>
      </c>
      <c r="G425" s="349">
        <f t="shared" si="36"/>
        <v>100</v>
      </c>
      <c r="H425" s="350" t="str">
        <f t="shared" si="37"/>
        <v/>
      </c>
      <c r="I425" s="351" t="str">
        <f t="shared" si="40"/>
        <v/>
      </c>
      <c r="J425" s="352">
        <v>100</v>
      </c>
      <c r="K425" s="369" t="str">
        <f t="shared" si="39"/>
        <v/>
      </c>
      <c r="L425" s="353" t="str">
        <f t="shared" si="41"/>
        <v/>
      </c>
      <c r="M425" s="354" t="s">
        <v>68</v>
      </c>
      <c r="N425" s="366" t="str">
        <f t="shared" si="38"/>
        <v/>
      </c>
    </row>
    <row r="426" spans="1:14" ht="17.25" customHeight="1" x14ac:dyDescent="0.3">
      <c r="A426" s="24"/>
      <c r="B426" s="345">
        <v>414</v>
      </c>
      <c r="C426" s="346"/>
      <c r="D426" s="346"/>
      <c r="E426" s="347"/>
      <c r="F426" s="348" t="str">
        <f>IFERROR(VLOOKUP(E426,'Lookup Tables'!$D$4:$F$19,3,FALSE)*$O$6,"")</f>
        <v/>
      </c>
      <c r="G426" s="349">
        <f t="shared" si="36"/>
        <v>100</v>
      </c>
      <c r="H426" s="350" t="str">
        <f t="shared" si="37"/>
        <v/>
      </c>
      <c r="I426" s="351" t="str">
        <f t="shared" si="40"/>
        <v/>
      </c>
      <c r="J426" s="352">
        <v>100</v>
      </c>
      <c r="K426" s="369" t="str">
        <f t="shared" si="39"/>
        <v/>
      </c>
      <c r="L426" s="353" t="str">
        <f t="shared" si="41"/>
        <v/>
      </c>
      <c r="M426" s="354" t="s">
        <v>68</v>
      </c>
      <c r="N426" s="366" t="str">
        <f t="shared" si="38"/>
        <v/>
      </c>
    </row>
    <row r="427" spans="1:14" ht="17.25" customHeight="1" x14ac:dyDescent="0.3">
      <c r="A427" s="24"/>
      <c r="B427" s="345">
        <v>415</v>
      </c>
      <c r="C427" s="346"/>
      <c r="D427" s="346"/>
      <c r="E427" s="347"/>
      <c r="F427" s="348" t="str">
        <f>IFERROR(VLOOKUP(E427,'Lookup Tables'!$D$4:$F$19,3,FALSE)*$O$6,"")</f>
        <v/>
      </c>
      <c r="G427" s="349">
        <f t="shared" si="36"/>
        <v>100</v>
      </c>
      <c r="H427" s="350" t="str">
        <f t="shared" si="37"/>
        <v/>
      </c>
      <c r="I427" s="351" t="str">
        <f t="shared" si="40"/>
        <v/>
      </c>
      <c r="J427" s="352">
        <v>100</v>
      </c>
      <c r="K427" s="369" t="str">
        <f t="shared" si="39"/>
        <v/>
      </c>
      <c r="L427" s="353" t="str">
        <f t="shared" si="41"/>
        <v/>
      </c>
      <c r="M427" s="354" t="s">
        <v>68</v>
      </c>
      <c r="N427" s="366" t="str">
        <f t="shared" si="38"/>
        <v/>
      </c>
    </row>
    <row r="428" spans="1:14" ht="17.25" customHeight="1" x14ac:dyDescent="0.3">
      <c r="A428" s="24"/>
      <c r="B428" s="345">
        <v>416</v>
      </c>
      <c r="C428" s="346"/>
      <c r="D428" s="346"/>
      <c r="E428" s="347"/>
      <c r="F428" s="348" t="str">
        <f>IFERROR(VLOOKUP(E428,'Lookup Tables'!$D$4:$F$19,3,FALSE)*$O$6,"")</f>
        <v/>
      </c>
      <c r="G428" s="349">
        <f t="shared" si="36"/>
        <v>100</v>
      </c>
      <c r="H428" s="350" t="str">
        <f t="shared" si="37"/>
        <v/>
      </c>
      <c r="I428" s="351" t="str">
        <f t="shared" si="40"/>
        <v/>
      </c>
      <c r="J428" s="352">
        <v>100</v>
      </c>
      <c r="K428" s="369" t="str">
        <f t="shared" si="39"/>
        <v/>
      </c>
      <c r="L428" s="353" t="str">
        <f t="shared" si="41"/>
        <v/>
      </c>
      <c r="M428" s="354" t="s">
        <v>68</v>
      </c>
      <c r="N428" s="366" t="str">
        <f t="shared" si="38"/>
        <v/>
      </c>
    </row>
    <row r="429" spans="1:14" ht="17.25" customHeight="1" x14ac:dyDescent="0.3">
      <c r="A429" s="24"/>
      <c r="B429" s="345">
        <v>417</v>
      </c>
      <c r="C429" s="346"/>
      <c r="D429" s="346"/>
      <c r="E429" s="347"/>
      <c r="F429" s="348" t="str">
        <f>IFERROR(VLOOKUP(E429,'Lookup Tables'!$D$4:$F$19,3,FALSE)*$O$6,"")</f>
        <v/>
      </c>
      <c r="G429" s="349">
        <f t="shared" si="36"/>
        <v>100</v>
      </c>
      <c r="H429" s="350" t="str">
        <f t="shared" si="37"/>
        <v/>
      </c>
      <c r="I429" s="351" t="str">
        <f t="shared" si="40"/>
        <v/>
      </c>
      <c r="J429" s="352">
        <v>100</v>
      </c>
      <c r="K429" s="369" t="str">
        <f t="shared" si="39"/>
        <v/>
      </c>
      <c r="L429" s="353" t="str">
        <f t="shared" si="41"/>
        <v/>
      </c>
      <c r="M429" s="354" t="s">
        <v>68</v>
      </c>
      <c r="N429" s="366" t="str">
        <f t="shared" si="38"/>
        <v/>
      </c>
    </row>
    <row r="430" spans="1:14" ht="17.25" customHeight="1" x14ac:dyDescent="0.3">
      <c r="A430" s="24"/>
      <c r="B430" s="345">
        <v>418</v>
      </c>
      <c r="C430" s="346"/>
      <c r="D430" s="346"/>
      <c r="E430" s="347"/>
      <c r="F430" s="348" t="str">
        <f>IFERROR(VLOOKUP(E430,'Lookup Tables'!$D$4:$F$19,3,FALSE)*$O$6,"")</f>
        <v/>
      </c>
      <c r="G430" s="349">
        <f t="shared" si="36"/>
        <v>100</v>
      </c>
      <c r="H430" s="350" t="str">
        <f t="shared" si="37"/>
        <v/>
      </c>
      <c r="I430" s="351" t="str">
        <f t="shared" si="40"/>
        <v/>
      </c>
      <c r="J430" s="352">
        <v>100</v>
      </c>
      <c r="K430" s="369" t="str">
        <f t="shared" si="39"/>
        <v/>
      </c>
      <c r="L430" s="353" t="str">
        <f t="shared" si="41"/>
        <v/>
      </c>
      <c r="M430" s="354" t="s">
        <v>68</v>
      </c>
      <c r="N430" s="366" t="str">
        <f t="shared" si="38"/>
        <v/>
      </c>
    </row>
    <row r="431" spans="1:14" ht="17.25" customHeight="1" x14ac:dyDescent="0.3">
      <c r="A431" s="24"/>
      <c r="B431" s="345">
        <v>419</v>
      </c>
      <c r="C431" s="346"/>
      <c r="D431" s="346"/>
      <c r="E431" s="347"/>
      <c r="F431" s="348" t="str">
        <f>IFERROR(VLOOKUP(E431,'Lookup Tables'!$D$4:$F$19,3,FALSE)*$O$6,"")</f>
        <v/>
      </c>
      <c r="G431" s="349">
        <f t="shared" si="36"/>
        <v>100</v>
      </c>
      <c r="H431" s="350" t="str">
        <f t="shared" si="37"/>
        <v/>
      </c>
      <c r="I431" s="351" t="str">
        <f t="shared" si="40"/>
        <v/>
      </c>
      <c r="J431" s="352">
        <v>100</v>
      </c>
      <c r="K431" s="369" t="str">
        <f t="shared" si="39"/>
        <v/>
      </c>
      <c r="L431" s="353" t="str">
        <f t="shared" si="41"/>
        <v/>
      </c>
      <c r="M431" s="354" t="s">
        <v>68</v>
      </c>
      <c r="N431" s="366" t="str">
        <f t="shared" si="38"/>
        <v/>
      </c>
    </row>
    <row r="432" spans="1:14" ht="17.25" customHeight="1" x14ac:dyDescent="0.3">
      <c r="A432" s="24"/>
      <c r="B432" s="345">
        <v>420</v>
      </c>
      <c r="C432" s="346"/>
      <c r="D432" s="346"/>
      <c r="E432" s="347"/>
      <c r="F432" s="348" t="str">
        <f>IFERROR(VLOOKUP(E432,'Lookup Tables'!$D$4:$F$19,3,FALSE)*$O$6,"")</f>
        <v/>
      </c>
      <c r="G432" s="349">
        <f t="shared" si="36"/>
        <v>100</v>
      </c>
      <c r="H432" s="350" t="str">
        <f t="shared" si="37"/>
        <v/>
      </c>
      <c r="I432" s="351" t="str">
        <f t="shared" si="40"/>
        <v/>
      </c>
      <c r="J432" s="352">
        <v>100</v>
      </c>
      <c r="K432" s="369" t="str">
        <f t="shared" si="39"/>
        <v/>
      </c>
      <c r="L432" s="353" t="str">
        <f t="shared" si="41"/>
        <v/>
      </c>
      <c r="M432" s="354" t="s">
        <v>68</v>
      </c>
      <c r="N432" s="366" t="str">
        <f t="shared" si="38"/>
        <v/>
      </c>
    </row>
    <row r="433" spans="1:14" ht="17.25" customHeight="1" x14ac:dyDescent="0.3">
      <c r="A433" s="24"/>
      <c r="B433" s="345">
        <v>421</v>
      </c>
      <c r="C433" s="346"/>
      <c r="D433" s="346"/>
      <c r="E433" s="347"/>
      <c r="F433" s="348" t="str">
        <f>IFERROR(VLOOKUP(E433,'Lookup Tables'!$D$4:$F$19,3,FALSE)*$O$6,"")</f>
        <v/>
      </c>
      <c r="G433" s="349">
        <f t="shared" si="36"/>
        <v>100</v>
      </c>
      <c r="H433" s="350" t="str">
        <f t="shared" si="37"/>
        <v/>
      </c>
      <c r="I433" s="351" t="str">
        <f t="shared" si="40"/>
        <v/>
      </c>
      <c r="J433" s="352">
        <v>100</v>
      </c>
      <c r="K433" s="369" t="str">
        <f t="shared" si="39"/>
        <v/>
      </c>
      <c r="L433" s="353" t="str">
        <f t="shared" si="41"/>
        <v/>
      </c>
      <c r="M433" s="354" t="s">
        <v>68</v>
      </c>
      <c r="N433" s="366" t="str">
        <f t="shared" si="38"/>
        <v/>
      </c>
    </row>
    <row r="434" spans="1:14" ht="17.25" customHeight="1" x14ac:dyDescent="0.3">
      <c r="A434" s="24"/>
      <c r="B434" s="345">
        <v>422</v>
      </c>
      <c r="C434" s="346"/>
      <c r="D434" s="346"/>
      <c r="E434" s="347"/>
      <c r="F434" s="348" t="str">
        <f>IFERROR(VLOOKUP(E434,'Lookup Tables'!$D$4:$F$19,3,FALSE)*$O$6,"")</f>
        <v/>
      </c>
      <c r="G434" s="349">
        <f t="shared" si="36"/>
        <v>100</v>
      </c>
      <c r="H434" s="350" t="str">
        <f t="shared" si="37"/>
        <v/>
      </c>
      <c r="I434" s="351" t="str">
        <f t="shared" si="40"/>
        <v/>
      </c>
      <c r="J434" s="352">
        <v>100</v>
      </c>
      <c r="K434" s="369" t="str">
        <f t="shared" si="39"/>
        <v/>
      </c>
      <c r="L434" s="353" t="str">
        <f t="shared" si="41"/>
        <v/>
      </c>
      <c r="M434" s="354" t="s">
        <v>68</v>
      </c>
      <c r="N434" s="366" t="str">
        <f t="shared" si="38"/>
        <v/>
      </c>
    </row>
    <row r="435" spans="1:14" ht="17.25" customHeight="1" x14ac:dyDescent="0.3">
      <c r="A435" s="24"/>
      <c r="B435" s="345">
        <v>423</v>
      </c>
      <c r="C435" s="346"/>
      <c r="D435" s="346"/>
      <c r="E435" s="347"/>
      <c r="F435" s="348" t="str">
        <f>IFERROR(VLOOKUP(E435,'Lookup Tables'!$D$4:$F$19,3,FALSE)*$O$6,"")</f>
        <v/>
      </c>
      <c r="G435" s="349">
        <f t="shared" si="36"/>
        <v>100</v>
      </c>
      <c r="H435" s="350" t="str">
        <f t="shared" si="37"/>
        <v/>
      </c>
      <c r="I435" s="351" t="str">
        <f t="shared" si="40"/>
        <v/>
      </c>
      <c r="J435" s="352">
        <v>100</v>
      </c>
      <c r="K435" s="369" t="str">
        <f t="shared" si="39"/>
        <v/>
      </c>
      <c r="L435" s="353" t="str">
        <f t="shared" si="41"/>
        <v/>
      </c>
      <c r="M435" s="354" t="s">
        <v>68</v>
      </c>
      <c r="N435" s="366" t="str">
        <f t="shared" si="38"/>
        <v/>
      </c>
    </row>
    <row r="436" spans="1:14" ht="17.25" customHeight="1" x14ac:dyDescent="0.3">
      <c r="A436" s="24"/>
      <c r="B436" s="345">
        <v>424</v>
      </c>
      <c r="C436" s="346"/>
      <c r="D436" s="346"/>
      <c r="E436" s="347"/>
      <c r="F436" s="348" t="str">
        <f>IFERROR(VLOOKUP(E436,'Lookup Tables'!$D$4:$F$19,3,FALSE)*$O$6,"")</f>
        <v/>
      </c>
      <c r="G436" s="349">
        <f t="shared" si="36"/>
        <v>100</v>
      </c>
      <c r="H436" s="350" t="str">
        <f t="shared" si="37"/>
        <v/>
      </c>
      <c r="I436" s="351" t="str">
        <f t="shared" si="40"/>
        <v/>
      </c>
      <c r="J436" s="352">
        <v>100</v>
      </c>
      <c r="K436" s="369" t="str">
        <f t="shared" si="39"/>
        <v/>
      </c>
      <c r="L436" s="353" t="str">
        <f t="shared" si="41"/>
        <v/>
      </c>
      <c r="M436" s="354" t="s">
        <v>68</v>
      </c>
      <c r="N436" s="366" t="str">
        <f t="shared" si="38"/>
        <v/>
      </c>
    </row>
    <row r="437" spans="1:14" ht="17.25" customHeight="1" x14ac:dyDescent="0.3">
      <c r="A437" s="24"/>
      <c r="B437" s="345">
        <v>425</v>
      </c>
      <c r="C437" s="346"/>
      <c r="D437" s="346"/>
      <c r="E437" s="347"/>
      <c r="F437" s="348" t="str">
        <f>IFERROR(VLOOKUP(E437,'Lookup Tables'!$D$4:$F$19,3,FALSE)*$O$6,"")</f>
        <v/>
      </c>
      <c r="G437" s="349">
        <f t="shared" si="36"/>
        <v>100</v>
      </c>
      <c r="H437" s="350" t="str">
        <f t="shared" si="37"/>
        <v/>
      </c>
      <c r="I437" s="351" t="str">
        <f t="shared" si="40"/>
        <v/>
      </c>
      <c r="J437" s="352">
        <v>100</v>
      </c>
      <c r="K437" s="369" t="str">
        <f t="shared" si="39"/>
        <v/>
      </c>
      <c r="L437" s="353" t="str">
        <f t="shared" si="41"/>
        <v/>
      </c>
      <c r="M437" s="354" t="s">
        <v>68</v>
      </c>
      <c r="N437" s="366" t="str">
        <f t="shared" si="38"/>
        <v/>
      </c>
    </row>
    <row r="438" spans="1:14" ht="17.25" customHeight="1" x14ac:dyDescent="0.3">
      <c r="A438" s="24"/>
      <c r="B438" s="345">
        <v>426</v>
      </c>
      <c r="C438" s="346"/>
      <c r="D438" s="346"/>
      <c r="E438" s="347"/>
      <c r="F438" s="348" t="str">
        <f>IFERROR(VLOOKUP(E438,'Lookup Tables'!$D$4:$F$19,3,FALSE)*$O$6,"")</f>
        <v/>
      </c>
      <c r="G438" s="349">
        <f t="shared" si="36"/>
        <v>100</v>
      </c>
      <c r="H438" s="350" t="str">
        <f t="shared" si="37"/>
        <v/>
      </c>
      <c r="I438" s="351" t="str">
        <f t="shared" si="40"/>
        <v/>
      </c>
      <c r="J438" s="352">
        <v>100</v>
      </c>
      <c r="K438" s="369" t="str">
        <f t="shared" si="39"/>
        <v/>
      </c>
      <c r="L438" s="353" t="str">
        <f t="shared" si="41"/>
        <v/>
      </c>
      <c r="M438" s="354" t="s">
        <v>68</v>
      </c>
      <c r="N438" s="366" t="str">
        <f t="shared" si="38"/>
        <v/>
      </c>
    </row>
    <row r="439" spans="1:14" ht="17.25" customHeight="1" x14ac:dyDescent="0.3">
      <c r="A439" s="24"/>
      <c r="B439" s="345">
        <v>427</v>
      </c>
      <c r="C439" s="346"/>
      <c r="D439" s="346"/>
      <c r="E439" s="347"/>
      <c r="F439" s="348" t="str">
        <f>IFERROR(VLOOKUP(E439,'Lookup Tables'!$D$4:$F$19,3,FALSE)*$O$6,"")</f>
        <v/>
      </c>
      <c r="G439" s="349">
        <f t="shared" si="36"/>
        <v>100</v>
      </c>
      <c r="H439" s="350" t="str">
        <f t="shared" si="37"/>
        <v/>
      </c>
      <c r="I439" s="351" t="str">
        <f t="shared" si="40"/>
        <v/>
      </c>
      <c r="J439" s="352">
        <v>100</v>
      </c>
      <c r="K439" s="369" t="str">
        <f t="shared" si="39"/>
        <v/>
      </c>
      <c r="L439" s="353" t="str">
        <f t="shared" si="41"/>
        <v/>
      </c>
      <c r="M439" s="354" t="s">
        <v>68</v>
      </c>
      <c r="N439" s="366" t="str">
        <f t="shared" si="38"/>
        <v/>
      </c>
    </row>
    <row r="440" spans="1:14" ht="17.25" customHeight="1" x14ac:dyDescent="0.3">
      <c r="A440" s="24"/>
      <c r="B440" s="345">
        <v>428</v>
      </c>
      <c r="C440" s="346"/>
      <c r="D440" s="346"/>
      <c r="E440" s="347"/>
      <c r="F440" s="348" t="str">
        <f>IFERROR(VLOOKUP(E440,'Lookup Tables'!$D$4:$F$19,3,FALSE)*$O$6,"")</f>
        <v/>
      </c>
      <c r="G440" s="349">
        <f t="shared" si="36"/>
        <v>100</v>
      </c>
      <c r="H440" s="350" t="str">
        <f t="shared" si="37"/>
        <v/>
      </c>
      <c r="I440" s="351" t="str">
        <f t="shared" si="40"/>
        <v/>
      </c>
      <c r="J440" s="352">
        <v>100</v>
      </c>
      <c r="K440" s="369" t="str">
        <f t="shared" si="39"/>
        <v/>
      </c>
      <c r="L440" s="353" t="str">
        <f t="shared" si="41"/>
        <v/>
      </c>
      <c r="M440" s="354" t="s">
        <v>68</v>
      </c>
      <c r="N440" s="366" t="str">
        <f t="shared" si="38"/>
        <v/>
      </c>
    </row>
    <row r="441" spans="1:14" ht="17.25" customHeight="1" x14ac:dyDescent="0.3">
      <c r="A441" s="24"/>
      <c r="B441" s="345">
        <v>429</v>
      </c>
      <c r="C441" s="346"/>
      <c r="D441" s="346"/>
      <c r="E441" s="347"/>
      <c r="F441" s="348" t="str">
        <f>IFERROR(VLOOKUP(E441,'Lookup Tables'!$D$4:$F$19,3,FALSE)*$O$6,"")</f>
        <v/>
      </c>
      <c r="G441" s="349">
        <f t="shared" si="36"/>
        <v>100</v>
      </c>
      <c r="H441" s="350" t="str">
        <f t="shared" si="37"/>
        <v/>
      </c>
      <c r="I441" s="351" t="str">
        <f t="shared" si="40"/>
        <v/>
      </c>
      <c r="J441" s="352">
        <v>100</v>
      </c>
      <c r="K441" s="369" t="str">
        <f t="shared" si="39"/>
        <v/>
      </c>
      <c r="L441" s="353" t="str">
        <f t="shared" si="41"/>
        <v/>
      </c>
      <c r="M441" s="354" t="s">
        <v>68</v>
      </c>
      <c r="N441" s="366" t="str">
        <f t="shared" si="38"/>
        <v/>
      </c>
    </row>
    <row r="442" spans="1:14" ht="17.25" customHeight="1" x14ac:dyDescent="0.3">
      <c r="A442" s="24"/>
      <c r="B442" s="345">
        <v>430</v>
      </c>
      <c r="C442" s="346"/>
      <c r="D442" s="346"/>
      <c r="E442" s="347"/>
      <c r="F442" s="348" t="str">
        <f>IFERROR(VLOOKUP(E442,'Lookup Tables'!$D$4:$F$19,3,FALSE)*$O$6,"")</f>
        <v/>
      </c>
      <c r="G442" s="349">
        <f t="shared" si="36"/>
        <v>100</v>
      </c>
      <c r="H442" s="350" t="str">
        <f t="shared" si="37"/>
        <v/>
      </c>
      <c r="I442" s="351" t="str">
        <f t="shared" si="40"/>
        <v/>
      </c>
      <c r="J442" s="352">
        <v>100</v>
      </c>
      <c r="K442" s="369" t="str">
        <f t="shared" si="39"/>
        <v/>
      </c>
      <c r="L442" s="353" t="str">
        <f t="shared" si="41"/>
        <v/>
      </c>
      <c r="M442" s="354" t="s">
        <v>68</v>
      </c>
      <c r="N442" s="366" t="str">
        <f t="shared" si="38"/>
        <v/>
      </c>
    </row>
    <row r="443" spans="1:14" ht="17.25" customHeight="1" x14ac:dyDescent="0.3">
      <c r="A443" s="24"/>
      <c r="B443" s="345">
        <v>431</v>
      </c>
      <c r="C443" s="346"/>
      <c r="D443" s="346"/>
      <c r="E443" s="347"/>
      <c r="F443" s="348" t="str">
        <f>IFERROR(VLOOKUP(E443,'Lookup Tables'!$D$4:$F$19,3,FALSE)*$O$6,"")</f>
        <v/>
      </c>
      <c r="G443" s="349">
        <f t="shared" si="36"/>
        <v>100</v>
      </c>
      <c r="H443" s="350" t="str">
        <f t="shared" si="37"/>
        <v/>
      </c>
      <c r="I443" s="351" t="str">
        <f t="shared" si="40"/>
        <v/>
      </c>
      <c r="J443" s="352">
        <v>100</v>
      </c>
      <c r="K443" s="369" t="str">
        <f t="shared" si="39"/>
        <v/>
      </c>
      <c r="L443" s="353" t="str">
        <f t="shared" si="41"/>
        <v/>
      </c>
      <c r="M443" s="354" t="s">
        <v>68</v>
      </c>
      <c r="N443" s="366" t="str">
        <f t="shared" si="38"/>
        <v/>
      </c>
    </row>
    <row r="444" spans="1:14" ht="17.25" customHeight="1" x14ac:dyDescent="0.3">
      <c r="A444" s="24"/>
      <c r="B444" s="345">
        <v>432</v>
      </c>
      <c r="C444" s="346"/>
      <c r="D444" s="346"/>
      <c r="E444" s="347"/>
      <c r="F444" s="348" t="str">
        <f>IFERROR(VLOOKUP(E444,'Lookup Tables'!$D$4:$F$19,3,FALSE)*$O$6,"")</f>
        <v/>
      </c>
      <c r="G444" s="349">
        <f t="shared" si="36"/>
        <v>100</v>
      </c>
      <c r="H444" s="350" t="str">
        <f t="shared" si="37"/>
        <v/>
      </c>
      <c r="I444" s="351" t="str">
        <f t="shared" si="40"/>
        <v/>
      </c>
      <c r="J444" s="352">
        <v>100</v>
      </c>
      <c r="K444" s="369" t="str">
        <f t="shared" si="39"/>
        <v/>
      </c>
      <c r="L444" s="353" t="str">
        <f t="shared" si="41"/>
        <v/>
      </c>
      <c r="M444" s="354" t="s">
        <v>68</v>
      </c>
      <c r="N444" s="366" t="str">
        <f t="shared" si="38"/>
        <v/>
      </c>
    </row>
    <row r="445" spans="1:14" ht="17.25" customHeight="1" x14ac:dyDescent="0.3">
      <c r="A445" s="24"/>
      <c r="B445" s="345">
        <v>433</v>
      </c>
      <c r="C445" s="346"/>
      <c r="D445" s="346"/>
      <c r="E445" s="347"/>
      <c r="F445" s="348" t="str">
        <f>IFERROR(VLOOKUP(E445,'Lookup Tables'!$D$4:$F$19,3,FALSE)*$O$6,"")</f>
        <v/>
      </c>
      <c r="G445" s="349">
        <f t="shared" si="36"/>
        <v>100</v>
      </c>
      <c r="H445" s="350" t="str">
        <f t="shared" si="37"/>
        <v/>
      </c>
      <c r="I445" s="351" t="str">
        <f t="shared" si="40"/>
        <v/>
      </c>
      <c r="J445" s="352">
        <v>100</v>
      </c>
      <c r="K445" s="369" t="str">
        <f t="shared" si="39"/>
        <v/>
      </c>
      <c r="L445" s="353" t="str">
        <f t="shared" si="41"/>
        <v/>
      </c>
      <c r="M445" s="354" t="s">
        <v>68</v>
      </c>
      <c r="N445" s="366" t="str">
        <f t="shared" si="38"/>
        <v/>
      </c>
    </row>
    <row r="446" spans="1:14" ht="17.25" customHeight="1" x14ac:dyDescent="0.3">
      <c r="A446" s="24"/>
      <c r="B446" s="345">
        <v>434</v>
      </c>
      <c r="C446" s="346"/>
      <c r="D446" s="346"/>
      <c r="E446" s="347"/>
      <c r="F446" s="348" t="str">
        <f>IFERROR(VLOOKUP(E446,'Lookup Tables'!$D$4:$F$19,3,FALSE)*$O$6,"")</f>
        <v/>
      </c>
      <c r="G446" s="349">
        <f t="shared" si="36"/>
        <v>100</v>
      </c>
      <c r="H446" s="350" t="str">
        <f t="shared" si="37"/>
        <v/>
      </c>
      <c r="I446" s="351" t="str">
        <f t="shared" si="40"/>
        <v/>
      </c>
      <c r="J446" s="352">
        <v>100</v>
      </c>
      <c r="K446" s="369" t="str">
        <f t="shared" si="39"/>
        <v/>
      </c>
      <c r="L446" s="353" t="str">
        <f t="shared" si="41"/>
        <v/>
      </c>
      <c r="M446" s="354" t="s">
        <v>68</v>
      </c>
      <c r="N446" s="366" t="str">
        <f t="shared" si="38"/>
        <v/>
      </c>
    </row>
    <row r="447" spans="1:14" ht="17.25" customHeight="1" x14ac:dyDescent="0.3">
      <c r="A447" s="24"/>
      <c r="B447" s="345">
        <v>435</v>
      </c>
      <c r="C447" s="346"/>
      <c r="D447" s="346"/>
      <c r="E447" s="347"/>
      <c r="F447" s="348" t="str">
        <f>IFERROR(VLOOKUP(E447,'Lookup Tables'!$D$4:$F$19,3,FALSE)*$O$6,"")</f>
        <v/>
      </c>
      <c r="G447" s="349">
        <f t="shared" si="36"/>
        <v>100</v>
      </c>
      <c r="H447" s="350" t="str">
        <f t="shared" si="37"/>
        <v/>
      </c>
      <c r="I447" s="351" t="str">
        <f t="shared" si="40"/>
        <v/>
      </c>
      <c r="J447" s="352">
        <v>100</v>
      </c>
      <c r="K447" s="369" t="str">
        <f t="shared" si="39"/>
        <v/>
      </c>
      <c r="L447" s="353" t="str">
        <f t="shared" si="41"/>
        <v/>
      </c>
      <c r="M447" s="354" t="s">
        <v>68</v>
      </c>
      <c r="N447" s="366" t="str">
        <f t="shared" si="38"/>
        <v/>
      </c>
    </row>
    <row r="448" spans="1:14" ht="17.25" customHeight="1" x14ac:dyDescent="0.3">
      <c r="A448" s="24"/>
      <c r="B448" s="345">
        <v>436</v>
      </c>
      <c r="C448" s="346"/>
      <c r="D448" s="346"/>
      <c r="E448" s="347"/>
      <c r="F448" s="348" t="str">
        <f>IFERROR(VLOOKUP(E448,'Lookup Tables'!$D$4:$F$19,3,FALSE)*$O$6,"")</f>
        <v/>
      </c>
      <c r="G448" s="349">
        <f t="shared" si="36"/>
        <v>100</v>
      </c>
      <c r="H448" s="350" t="str">
        <f t="shared" si="37"/>
        <v/>
      </c>
      <c r="I448" s="351" t="str">
        <f t="shared" si="40"/>
        <v/>
      </c>
      <c r="J448" s="352">
        <v>100</v>
      </c>
      <c r="K448" s="369" t="str">
        <f t="shared" si="39"/>
        <v/>
      </c>
      <c r="L448" s="353" t="str">
        <f t="shared" si="41"/>
        <v/>
      </c>
      <c r="M448" s="354" t="s">
        <v>68</v>
      </c>
      <c r="N448" s="366" t="str">
        <f t="shared" si="38"/>
        <v/>
      </c>
    </row>
    <row r="449" spans="1:14" ht="17.25" customHeight="1" x14ac:dyDescent="0.3">
      <c r="A449" s="24"/>
      <c r="B449" s="345">
        <v>437</v>
      </c>
      <c r="C449" s="346"/>
      <c r="D449" s="346"/>
      <c r="E449" s="347"/>
      <c r="F449" s="348" t="str">
        <f>IFERROR(VLOOKUP(E449,'Lookup Tables'!$D$4:$F$19,3,FALSE)*$O$6,"")</f>
        <v/>
      </c>
      <c r="G449" s="349">
        <f t="shared" si="36"/>
        <v>100</v>
      </c>
      <c r="H449" s="350" t="str">
        <f t="shared" si="37"/>
        <v/>
      </c>
      <c r="I449" s="351" t="str">
        <f t="shared" si="40"/>
        <v/>
      </c>
      <c r="J449" s="352">
        <v>100</v>
      </c>
      <c r="K449" s="369" t="str">
        <f t="shared" si="39"/>
        <v/>
      </c>
      <c r="L449" s="353" t="str">
        <f t="shared" si="41"/>
        <v/>
      </c>
      <c r="M449" s="354" t="s">
        <v>68</v>
      </c>
      <c r="N449" s="366" t="str">
        <f t="shared" si="38"/>
        <v/>
      </c>
    </row>
    <row r="450" spans="1:14" ht="17.25" customHeight="1" x14ac:dyDescent="0.3">
      <c r="A450" s="24"/>
      <c r="B450" s="345">
        <v>438</v>
      </c>
      <c r="C450" s="346"/>
      <c r="D450" s="346"/>
      <c r="E450" s="347"/>
      <c r="F450" s="348" t="str">
        <f>IFERROR(VLOOKUP(E450,'Lookup Tables'!$D$4:$F$19,3,FALSE)*$O$6,"")</f>
        <v/>
      </c>
      <c r="G450" s="349">
        <f t="shared" si="36"/>
        <v>100</v>
      </c>
      <c r="H450" s="350" t="str">
        <f t="shared" si="37"/>
        <v/>
      </c>
      <c r="I450" s="351" t="str">
        <f t="shared" si="40"/>
        <v/>
      </c>
      <c r="J450" s="352">
        <v>100</v>
      </c>
      <c r="K450" s="369" t="str">
        <f t="shared" si="39"/>
        <v/>
      </c>
      <c r="L450" s="353" t="str">
        <f t="shared" si="41"/>
        <v/>
      </c>
      <c r="M450" s="354" t="s">
        <v>68</v>
      </c>
      <c r="N450" s="366" t="str">
        <f t="shared" si="38"/>
        <v/>
      </c>
    </row>
    <row r="451" spans="1:14" ht="17.25" customHeight="1" x14ac:dyDescent="0.3">
      <c r="A451" s="24"/>
      <c r="B451" s="345">
        <v>439</v>
      </c>
      <c r="C451" s="346"/>
      <c r="D451" s="346"/>
      <c r="E451" s="347"/>
      <c r="F451" s="348" t="str">
        <f>IFERROR(VLOOKUP(E451,'Lookup Tables'!$D$4:$F$19,3,FALSE)*$O$6,"")</f>
        <v/>
      </c>
      <c r="G451" s="349">
        <f t="shared" si="36"/>
        <v>100</v>
      </c>
      <c r="H451" s="350" t="str">
        <f t="shared" si="37"/>
        <v/>
      </c>
      <c r="I451" s="351" t="str">
        <f t="shared" si="40"/>
        <v/>
      </c>
      <c r="J451" s="352">
        <v>100</v>
      </c>
      <c r="K451" s="369" t="str">
        <f t="shared" si="39"/>
        <v/>
      </c>
      <c r="L451" s="353" t="str">
        <f t="shared" si="41"/>
        <v/>
      </c>
      <c r="M451" s="354" t="s">
        <v>68</v>
      </c>
      <c r="N451" s="366" t="str">
        <f t="shared" si="38"/>
        <v/>
      </c>
    </row>
    <row r="452" spans="1:14" ht="17.25" customHeight="1" x14ac:dyDescent="0.3">
      <c r="A452" s="24"/>
      <c r="B452" s="345">
        <v>440</v>
      </c>
      <c r="C452" s="346"/>
      <c r="D452" s="346"/>
      <c r="E452" s="347"/>
      <c r="F452" s="348" t="str">
        <f>IFERROR(VLOOKUP(E452,'Lookup Tables'!$D$4:$F$19,3,FALSE)*$O$6,"")</f>
        <v/>
      </c>
      <c r="G452" s="349">
        <f t="shared" si="36"/>
        <v>100</v>
      </c>
      <c r="H452" s="350" t="str">
        <f t="shared" si="37"/>
        <v/>
      </c>
      <c r="I452" s="351" t="str">
        <f t="shared" si="40"/>
        <v/>
      </c>
      <c r="J452" s="352">
        <v>100</v>
      </c>
      <c r="K452" s="369" t="str">
        <f t="shared" si="39"/>
        <v/>
      </c>
      <c r="L452" s="353" t="str">
        <f t="shared" si="41"/>
        <v/>
      </c>
      <c r="M452" s="354" t="s">
        <v>68</v>
      </c>
      <c r="N452" s="366" t="str">
        <f t="shared" si="38"/>
        <v/>
      </c>
    </row>
    <row r="453" spans="1:14" ht="17.25" customHeight="1" x14ac:dyDescent="0.3">
      <c r="A453" s="24"/>
      <c r="B453" s="345">
        <v>441</v>
      </c>
      <c r="C453" s="346"/>
      <c r="D453" s="346"/>
      <c r="E453" s="347"/>
      <c r="F453" s="348" t="str">
        <f>IFERROR(VLOOKUP(E453,'Lookup Tables'!$D$4:$F$19,3,FALSE)*$O$6,"")</f>
        <v/>
      </c>
      <c r="G453" s="349">
        <f t="shared" si="36"/>
        <v>100</v>
      </c>
      <c r="H453" s="350" t="str">
        <f t="shared" si="37"/>
        <v/>
      </c>
      <c r="I453" s="351" t="str">
        <f t="shared" si="40"/>
        <v/>
      </c>
      <c r="J453" s="352">
        <v>100</v>
      </c>
      <c r="K453" s="369" t="str">
        <f t="shared" si="39"/>
        <v/>
      </c>
      <c r="L453" s="353" t="str">
        <f t="shared" si="41"/>
        <v/>
      </c>
      <c r="M453" s="354" t="s">
        <v>68</v>
      </c>
      <c r="N453" s="366" t="str">
        <f t="shared" si="38"/>
        <v/>
      </c>
    </row>
    <row r="454" spans="1:14" ht="17.25" customHeight="1" x14ac:dyDescent="0.3">
      <c r="A454" s="24"/>
      <c r="B454" s="345">
        <v>442</v>
      </c>
      <c r="C454" s="346"/>
      <c r="D454" s="346"/>
      <c r="E454" s="347"/>
      <c r="F454" s="348" t="str">
        <f>IFERROR(VLOOKUP(E454,'Lookup Tables'!$D$4:$F$19,3,FALSE)*$O$6,"")</f>
        <v/>
      </c>
      <c r="G454" s="349">
        <f t="shared" si="36"/>
        <v>100</v>
      </c>
      <c r="H454" s="350" t="str">
        <f t="shared" si="37"/>
        <v/>
      </c>
      <c r="I454" s="351" t="str">
        <f t="shared" si="40"/>
        <v/>
      </c>
      <c r="J454" s="352">
        <v>100</v>
      </c>
      <c r="K454" s="369" t="str">
        <f t="shared" si="39"/>
        <v/>
      </c>
      <c r="L454" s="353" t="str">
        <f t="shared" si="41"/>
        <v/>
      </c>
      <c r="M454" s="354" t="s">
        <v>68</v>
      </c>
      <c r="N454" s="366" t="str">
        <f t="shared" si="38"/>
        <v/>
      </c>
    </row>
    <row r="455" spans="1:14" ht="17.25" customHeight="1" x14ac:dyDescent="0.3">
      <c r="A455" s="24"/>
      <c r="B455" s="345">
        <v>443</v>
      </c>
      <c r="C455" s="346"/>
      <c r="D455" s="346"/>
      <c r="E455" s="347"/>
      <c r="F455" s="348" t="str">
        <f>IFERROR(VLOOKUP(E455,'Lookup Tables'!$D$4:$F$19,3,FALSE)*$O$6,"")</f>
        <v/>
      </c>
      <c r="G455" s="349">
        <f t="shared" si="36"/>
        <v>100</v>
      </c>
      <c r="H455" s="350" t="str">
        <f t="shared" si="37"/>
        <v/>
      </c>
      <c r="I455" s="351" t="str">
        <f t="shared" si="40"/>
        <v/>
      </c>
      <c r="J455" s="352">
        <v>100</v>
      </c>
      <c r="K455" s="369" t="str">
        <f t="shared" si="39"/>
        <v/>
      </c>
      <c r="L455" s="353" t="str">
        <f t="shared" si="41"/>
        <v/>
      </c>
      <c r="M455" s="354" t="s">
        <v>68</v>
      </c>
      <c r="N455" s="366" t="str">
        <f t="shared" si="38"/>
        <v/>
      </c>
    </row>
    <row r="456" spans="1:14" ht="17.25" customHeight="1" x14ac:dyDescent="0.3">
      <c r="A456" s="24"/>
      <c r="B456" s="345">
        <v>444</v>
      </c>
      <c r="C456" s="346"/>
      <c r="D456" s="346"/>
      <c r="E456" s="347"/>
      <c r="F456" s="348" t="str">
        <f>IFERROR(VLOOKUP(E456,'Lookup Tables'!$D$4:$F$19,3,FALSE)*$O$6,"")</f>
        <v/>
      </c>
      <c r="G456" s="349">
        <f t="shared" si="36"/>
        <v>100</v>
      </c>
      <c r="H456" s="350" t="str">
        <f t="shared" si="37"/>
        <v/>
      </c>
      <c r="I456" s="351" t="str">
        <f t="shared" si="40"/>
        <v/>
      </c>
      <c r="J456" s="352">
        <v>100</v>
      </c>
      <c r="K456" s="369" t="str">
        <f t="shared" si="39"/>
        <v/>
      </c>
      <c r="L456" s="353" t="str">
        <f t="shared" si="41"/>
        <v/>
      </c>
      <c r="M456" s="354" t="s">
        <v>68</v>
      </c>
      <c r="N456" s="366" t="str">
        <f t="shared" si="38"/>
        <v/>
      </c>
    </row>
    <row r="457" spans="1:14" ht="17.25" customHeight="1" x14ac:dyDescent="0.3">
      <c r="A457" s="24"/>
      <c r="B457" s="345">
        <v>445</v>
      </c>
      <c r="C457" s="346"/>
      <c r="D457" s="346"/>
      <c r="E457" s="347"/>
      <c r="F457" s="348" t="str">
        <f>IFERROR(VLOOKUP(E457,'Lookup Tables'!$D$4:$F$19,3,FALSE)*$O$6,"")</f>
        <v/>
      </c>
      <c r="G457" s="349">
        <f t="shared" si="36"/>
        <v>100</v>
      </c>
      <c r="H457" s="350" t="str">
        <f t="shared" si="37"/>
        <v/>
      </c>
      <c r="I457" s="351" t="str">
        <f t="shared" si="40"/>
        <v/>
      </c>
      <c r="J457" s="352">
        <v>100</v>
      </c>
      <c r="K457" s="369" t="str">
        <f t="shared" si="39"/>
        <v/>
      </c>
      <c r="L457" s="353" t="str">
        <f t="shared" si="41"/>
        <v/>
      </c>
      <c r="M457" s="354" t="s">
        <v>68</v>
      </c>
      <c r="N457" s="366" t="str">
        <f t="shared" si="38"/>
        <v/>
      </c>
    </row>
    <row r="458" spans="1:14" ht="17.25" customHeight="1" x14ac:dyDescent="0.3">
      <c r="A458" s="24"/>
      <c r="B458" s="345">
        <v>446</v>
      </c>
      <c r="C458" s="346"/>
      <c r="D458" s="346"/>
      <c r="E458" s="347"/>
      <c r="F458" s="348" t="str">
        <f>IFERROR(VLOOKUP(E458,'Lookup Tables'!$D$4:$F$19,3,FALSE)*$O$6,"")</f>
        <v/>
      </c>
      <c r="G458" s="349">
        <f t="shared" si="36"/>
        <v>100</v>
      </c>
      <c r="H458" s="350" t="str">
        <f t="shared" si="37"/>
        <v/>
      </c>
      <c r="I458" s="351" t="str">
        <f t="shared" si="40"/>
        <v/>
      </c>
      <c r="J458" s="352">
        <v>100</v>
      </c>
      <c r="K458" s="369" t="str">
        <f t="shared" si="39"/>
        <v/>
      </c>
      <c r="L458" s="353" t="str">
        <f t="shared" si="41"/>
        <v/>
      </c>
      <c r="M458" s="354" t="s">
        <v>68</v>
      </c>
      <c r="N458" s="366" t="str">
        <f t="shared" si="38"/>
        <v/>
      </c>
    </row>
    <row r="459" spans="1:14" ht="17.25" customHeight="1" x14ac:dyDescent="0.3">
      <c r="A459" s="24"/>
      <c r="B459" s="345">
        <v>447</v>
      </c>
      <c r="C459" s="346"/>
      <c r="D459" s="346"/>
      <c r="E459" s="347"/>
      <c r="F459" s="348" t="str">
        <f>IFERROR(VLOOKUP(E459,'Lookup Tables'!$D$4:$F$19,3,FALSE)*$O$6,"")</f>
        <v/>
      </c>
      <c r="G459" s="349">
        <f t="shared" si="36"/>
        <v>100</v>
      </c>
      <c r="H459" s="350" t="str">
        <f t="shared" si="37"/>
        <v/>
      </c>
      <c r="I459" s="351" t="str">
        <f t="shared" si="40"/>
        <v/>
      </c>
      <c r="J459" s="352">
        <v>100</v>
      </c>
      <c r="K459" s="369" t="str">
        <f t="shared" si="39"/>
        <v/>
      </c>
      <c r="L459" s="353" t="str">
        <f t="shared" si="41"/>
        <v/>
      </c>
      <c r="M459" s="354" t="s">
        <v>68</v>
      </c>
      <c r="N459" s="366" t="str">
        <f t="shared" si="38"/>
        <v/>
      </c>
    </row>
    <row r="460" spans="1:14" ht="17.25" customHeight="1" x14ac:dyDescent="0.3">
      <c r="A460" s="24"/>
      <c r="B460" s="345">
        <v>448</v>
      </c>
      <c r="C460" s="346"/>
      <c r="D460" s="346"/>
      <c r="E460" s="347"/>
      <c r="F460" s="348" t="str">
        <f>IFERROR(VLOOKUP(E460,'Lookup Tables'!$D$4:$F$19,3,FALSE)*$O$6,"")</f>
        <v/>
      </c>
      <c r="G460" s="349">
        <f t="shared" si="36"/>
        <v>100</v>
      </c>
      <c r="H460" s="350" t="str">
        <f t="shared" si="37"/>
        <v/>
      </c>
      <c r="I460" s="351" t="str">
        <f t="shared" si="40"/>
        <v/>
      </c>
      <c r="J460" s="352">
        <v>100</v>
      </c>
      <c r="K460" s="369" t="str">
        <f t="shared" si="39"/>
        <v/>
      </c>
      <c r="L460" s="353" t="str">
        <f t="shared" si="41"/>
        <v/>
      </c>
      <c r="M460" s="354" t="s">
        <v>68</v>
      </c>
      <c r="N460" s="366" t="str">
        <f t="shared" si="38"/>
        <v/>
      </c>
    </row>
    <row r="461" spans="1:14" ht="17.25" customHeight="1" x14ac:dyDescent="0.3">
      <c r="A461" s="24"/>
      <c r="B461" s="345">
        <v>449</v>
      </c>
      <c r="C461" s="346"/>
      <c r="D461" s="346"/>
      <c r="E461" s="347"/>
      <c r="F461" s="348" t="str">
        <f>IFERROR(VLOOKUP(E461,'Lookup Tables'!$D$4:$F$19,3,FALSE)*$O$6,"")</f>
        <v/>
      </c>
      <c r="G461" s="349">
        <f t="shared" ref="G461:G524" si="42">$O$4</f>
        <v>100</v>
      </c>
      <c r="H461" s="350" t="str">
        <f t="shared" ref="H461:H524" si="43">IF(ISBLANK($E461),"",$F461*($O$4/100))</f>
        <v/>
      </c>
      <c r="I461" s="351" t="str">
        <f t="shared" si="40"/>
        <v/>
      </c>
      <c r="J461" s="352">
        <v>100</v>
      </c>
      <c r="K461" s="369" t="str">
        <f t="shared" si="39"/>
        <v/>
      </c>
      <c r="L461" s="353" t="str">
        <f t="shared" si="41"/>
        <v/>
      </c>
      <c r="M461" s="354" t="s">
        <v>68</v>
      </c>
      <c r="N461" s="366" t="str">
        <f t="shared" ref="N461:N524" si="44">IF(ISBLANK($M461),"",IF(ISBLANK($E461),"",$L461*INDEX(Life_expectancy_factor,MATCH($M461,Life_expectancy_input,0))))</f>
        <v/>
      </c>
    </row>
    <row r="462" spans="1:14" ht="17.25" customHeight="1" x14ac:dyDescent="0.3">
      <c r="A462" s="24"/>
      <c r="B462" s="345">
        <v>450</v>
      </c>
      <c r="C462" s="346"/>
      <c r="D462" s="346"/>
      <c r="E462" s="347"/>
      <c r="F462" s="348" t="str">
        <f>IFERROR(VLOOKUP(E462,'Lookup Tables'!$D$4:$F$19,3,FALSE)*$O$6,"")</f>
        <v/>
      </c>
      <c r="G462" s="349">
        <f t="shared" si="42"/>
        <v>100</v>
      </c>
      <c r="H462" s="350" t="str">
        <f t="shared" si="43"/>
        <v/>
      </c>
      <c r="I462" s="351" t="str">
        <f t="shared" si="40"/>
        <v/>
      </c>
      <c r="J462" s="352">
        <v>100</v>
      </c>
      <c r="K462" s="369" t="str">
        <f t="shared" ref="K462:K525" si="45">IF(ISBLANK($E462),"",$I462*($J462/100))</f>
        <v/>
      </c>
      <c r="L462" s="353" t="str">
        <f t="shared" si="41"/>
        <v/>
      </c>
      <c r="M462" s="354" t="s">
        <v>68</v>
      </c>
      <c r="N462" s="366" t="str">
        <f t="shared" si="44"/>
        <v/>
      </c>
    </row>
    <row r="463" spans="1:14" ht="17.25" customHeight="1" x14ac:dyDescent="0.3">
      <c r="A463" s="24"/>
      <c r="B463" s="345">
        <v>451</v>
      </c>
      <c r="C463" s="346"/>
      <c r="D463" s="346"/>
      <c r="E463" s="347"/>
      <c r="F463" s="348" t="str">
        <f>IFERROR(VLOOKUP(E463,'Lookup Tables'!$D$4:$F$19,3,FALSE)*$O$6,"")</f>
        <v/>
      </c>
      <c r="G463" s="349">
        <f t="shared" si="42"/>
        <v>100</v>
      </c>
      <c r="H463" s="350" t="str">
        <f t="shared" si="43"/>
        <v/>
      </c>
      <c r="I463" s="351" t="str">
        <f t="shared" ref="I463:I526" si="46">H463</f>
        <v/>
      </c>
      <c r="J463" s="352">
        <v>100</v>
      </c>
      <c r="K463" s="369" t="str">
        <f t="shared" si="45"/>
        <v/>
      </c>
      <c r="L463" s="353" t="str">
        <f t="shared" ref="L463:L526" si="47">K463</f>
        <v/>
      </c>
      <c r="M463" s="354" t="s">
        <v>68</v>
      </c>
      <c r="N463" s="366" t="str">
        <f t="shared" si="44"/>
        <v/>
      </c>
    </row>
    <row r="464" spans="1:14" ht="17.25" customHeight="1" x14ac:dyDescent="0.3">
      <c r="A464" s="24"/>
      <c r="B464" s="345">
        <v>452</v>
      </c>
      <c r="C464" s="346"/>
      <c r="D464" s="346"/>
      <c r="E464" s="347"/>
      <c r="F464" s="348" t="str">
        <f>IFERROR(VLOOKUP(E464,'Lookup Tables'!$D$4:$F$19,3,FALSE)*$O$6,"")</f>
        <v/>
      </c>
      <c r="G464" s="349">
        <f t="shared" si="42"/>
        <v>100</v>
      </c>
      <c r="H464" s="350" t="str">
        <f t="shared" si="43"/>
        <v/>
      </c>
      <c r="I464" s="351" t="str">
        <f t="shared" si="46"/>
        <v/>
      </c>
      <c r="J464" s="352">
        <v>100</v>
      </c>
      <c r="K464" s="369" t="str">
        <f t="shared" si="45"/>
        <v/>
      </c>
      <c r="L464" s="353" t="str">
        <f t="shared" si="47"/>
        <v/>
      </c>
      <c r="M464" s="354" t="s">
        <v>68</v>
      </c>
      <c r="N464" s="366" t="str">
        <f t="shared" si="44"/>
        <v/>
      </c>
    </row>
    <row r="465" spans="1:14" ht="17.25" customHeight="1" x14ac:dyDescent="0.3">
      <c r="A465" s="24"/>
      <c r="B465" s="345">
        <v>453</v>
      </c>
      <c r="C465" s="346"/>
      <c r="D465" s="346"/>
      <c r="E465" s="347"/>
      <c r="F465" s="348" t="str">
        <f>IFERROR(VLOOKUP(E465,'Lookup Tables'!$D$4:$F$19,3,FALSE)*$O$6,"")</f>
        <v/>
      </c>
      <c r="G465" s="349">
        <f t="shared" si="42"/>
        <v>100</v>
      </c>
      <c r="H465" s="350" t="str">
        <f t="shared" si="43"/>
        <v/>
      </c>
      <c r="I465" s="351" t="str">
        <f t="shared" si="46"/>
        <v/>
      </c>
      <c r="J465" s="352">
        <v>100</v>
      </c>
      <c r="K465" s="369" t="str">
        <f t="shared" si="45"/>
        <v/>
      </c>
      <c r="L465" s="353" t="str">
        <f t="shared" si="47"/>
        <v/>
      </c>
      <c r="M465" s="354" t="s">
        <v>68</v>
      </c>
      <c r="N465" s="366" t="str">
        <f t="shared" si="44"/>
        <v/>
      </c>
    </row>
    <row r="466" spans="1:14" ht="17.25" customHeight="1" x14ac:dyDescent="0.3">
      <c r="A466" s="24"/>
      <c r="B466" s="345">
        <v>454</v>
      </c>
      <c r="C466" s="346"/>
      <c r="D466" s="346"/>
      <c r="E466" s="347"/>
      <c r="F466" s="348" t="str">
        <f>IFERROR(VLOOKUP(E466,'Lookup Tables'!$D$4:$F$19,3,FALSE)*$O$6,"")</f>
        <v/>
      </c>
      <c r="G466" s="349">
        <f t="shared" si="42"/>
        <v>100</v>
      </c>
      <c r="H466" s="350" t="str">
        <f t="shared" si="43"/>
        <v/>
      </c>
      <c r="I466" s="351" t="str">
        <f t="shared" si="46"/>
        <v/>
      </c>
      <c r="J466" s="352">
        <v>100</v>
      </c>
      <c r="K466" s="369" t="str">
        <f t="shared" si="45"/>
        <v/>
      </c>
      <c r="L466" s="353" t="str">
        <f t="shared" si="47"/>
        <v/>
      </c>
      <c r="M466" s="354" t="s">
        <v>68</v>
      </c>
      <c r="N466" s="366" t="str">
        <f t="shared" si="44"/>
        <v/>
      </c>
    </row>
    <row r="467" spans="1:14" ht="17.25" customHeight="1" x14ac:dyDescent="0.3">
      <c r="A467" s="24"/>
      <c r="B467" s="345">
        <v>455</v>
      </c>
      <c r="C467" s="346"/>
      <c r="D467" s="346"/>
      <c r="E467" s="347"/>
      <c r="F467" s="348" t="str">
        <f>IFERROR(VLOOKUP(E467,'Lookup Tables'!$D$4:$F$19,3,FALSE)*$O$6,"")</f>
        <v/>
      </c>
      <c r="G467" s="349">
        <f t="shared" si="42"/>
        <v>100</v>
      </c>
      <c r="H467" s="350" t="str">
        <f t="shared" si="43"/>
        <v/>
      </c>
      <c r="I467" s="351" t="str">
        <f t="shared" si="46"/>
        <v/>
      </c>
      <c r="J467" s="352">
        <v>100</v>
      </c>
      <c r="K467" s="369" t="str">
        <f t="shared" si="45"/>
        <v/>
      </c>
      <c r="L467" s="353" t="str">
        <f t="shared" si="47"/>
        <v/>
      </c>
      <c r="M467" s="354" t="s">
        <v>68</v>
      </c>
      <c r="N467" s="366" t="str">
        <f t="shared" si="44"/>
        <v/>
      </c>
    </row>
    <row r="468" spans="1:14" ht="17.25" customHeight="1" x14ac:dyDescent="0.3">
      <c r="A468" s="24"/>
      <c r="B468" s="345">
        <v>456</v>
      </c>
      <c r="C468" s="346"/>
      <c r="D468" s="346"/>
      <c r="E468" s="347"/>
      <c r="F468" s="348" t="str">
        <f>IFERROR(VLOOKUP(E468,'Lookup Tables'!$D$4:$F$19,3,FALSE)*$O$6,"")</f>
        <v/>
      </c>
      <c r="G468" s="349">
        <f t="shared" si="42"/>
        <v>100</v>
      </c>
      <c r="H468" s="350" t="str">
        <f t="shared" si="43"/>
        <v/>
      </c>
      <c r="I468" s="351" t="str">
        <f t="shared" si="46"/>
        <v/>
      </c>
      <c r="J468" s="352">
        <v>100</v>
      </c>
      <c r="K468" s="369" t="str">
        <f t="shared" si="45"/>
        <v/>
      </c>
      <c r="L468" s="353" t="str">
        <f t="shared" si="47"/>
        <v/>
      </c>
      <c r="M468" s="354" t="s">
        <v>68</v>
      </c>
      <c r="N468" s="366" t="str">
        <f t="shared" si="44"/>
        <v/>
      </c>
    </row>
    <row r="469" spans="1:14" ht="17.25" customHeight="1" x14ac:dyDescent="0.3">
      <c r="A469" s="24"/>
      <c r="B469" s="345">
        <v>457</v>
      </c>
      <c r="C469" s="346"/>
      <c r="D469" s="346"/>
      <c r="E469" s="347"/>
      <c r="F469" s="348" t="str">
        <f>IFERROR(VLOOKUP(E469,'Lookup Tables'!$D$4:$F$19,3,FALSE)*$O$6,"")</f>
        <v/>
      </c>
      <c r="G469" s="349">
        <f t="shared" si="42"/>
        <v>100</v>
      </c>
      <c r="H469" s="350" t="str">
        <f t="shared" si="43"/>
        <v/>
      </c>
      <c r="I469" s="351" t="str">
        <f t="shared" si="46"/>
        <v/>
      </c>
      <c r="J469" s="352">
        <v>100</v>
      </c>
      <c r="K469" s="369" t="str">
        <f t="shared" si="45"/>
        <v/>
      </c>
      <c r="L469" s="353" t="str">
        <f t="shared" si="47"/>
        <v/>
      </c>
      <c r="M469" s="354" t="s">
        <v>68</v>
      </c>
      <c r="N469" s="366" t="str">
        <f t="shared" si="44"/>
        <v/>
      </c>
    </row>
    <row r="470" spans="1:14" ht="17.25" customHeight="1" x14ac:dyDescent="0.3">
      <c r="A470" s="24"/>
      <c r="B470" s="345">
        <v>458</v>
      </c>
      <c r="C470" s="346"/>
      <c r="D470" s="346"/>
      <c r="E470" s="347"/>
      <c r="F470" s="348" t="str">
        <f>IFERROR(VLOOKUP(E470,'Lookup Tables'!$D$4:$F$19,3,FALSE)*$O$6,"")</f>
        <v/>
      </c>
      <c r="G470" s="349">
        <f t="shared" si="42"/>
        <v>100</v>
      </c>
      <c r="H470" s="350" t="str">
        <f t="shared" si="43"/>
        <v/>
      </c>
      <c r="I470" s="351" t="str">
        <f t="shared" si="46"/>
        <v/>
      </c>
      <c r="J470" s="352">
        <v>100</v>
      </c>
      <c r="K470" s="369" t="str">
        <f t="shared" si="45"/>
        <v/>
      </c>
      <c r="L470" s="353" t="str">
        <f t="shared" si="47"/>
        <v/>
      </c>
      <c r="M470" s="354" t="s">
        <v>68</v>
      </c>
      <c r="N470" s="366" t="str">
        <f t="shared" si="44"/>
        <v/>
      </c>
    </row>
    <row r="471" spans="1:14" ht="17.25" customHeight="1" x14ac:dyDescent="0.3">
      <c r="A471" s="24"/>
      <c r="B471" s="345">
        <v>459</v>
      </c>
      <c r="C471" s="346"/>
      <c r="D471" s="346"/>
      <c r="E471" s="347"/>
      <c r="F471" s="348" t="str">
        <f>IFERROR(VLOOKUP(E471,'Lookup Tables'!$D$4:$F$19,3,FALSE)*$O$6,"")</f>
        <v/>
      </c>
      <c r="G471" s="349">
        <f t="shared" si="42"/>
        <v>100</v>
      </c>
      <c r="H471" s="350" t="str">
        <f t="shared" si="43"/>
        <v/>
      </c>
      <c r="I471" s="351" t="str">
        <f t="shared" si="46"/>
        <v/>
      </c>
      <c r="J471" s="352">
        <v>100</v>
      </c>
      <c r="K471" s="369" t="str">
        <f t="shared" si="45"/>
        <v/>
      </c>
      <c r="L471" s="353" t="str">
        <f t="shared" si="47"/>
        <v/>
      </c>
      <c r="M471" s="354" t="s">
        <v>68</v>
      </c>
      <c r="N471" s="366" t="str">
        <f t="shared" si="44"/>
        <v/>
      </c>
    </row>
    <row r="472" spans="1:14" ht="17.25" customHeight="1" x14ac:dyDescent="0.3">
      <c r="A472" s="24"/>
      <c r="B472" s="345">
        <v>460</v>
      </c>
      <c r="C472" s="346"/>
      <c r="D472" s="346"/>
      <c r="E472" s="347"/>
      <c r="F472" s="348" t="str">
        <f>IFERROR(VLOOKUP(E472,'Lookup Tables'!$D$4:$F$19,3,FALSE)*$O$6,"")</f>
        <v/>
      </c>
      <c r="G472" s="349">
        <f t="shared" si="42"/>
        <v>100</v>
      </c>
      <c r="H472" s="350" t="str">
        <f t="shared" si="43"/>
        <v/>
      </c>
      <c r="I472" s="351" t="str">
        <f t="shared" si="46"/>
        <v/>
      </c>
      <c r="J472" s="352">
        <v>100</v>
      </c>
      <c r="K472" s="369" t="str">
        <f t="shared" si="45"/>
        <v/>
      </c>
      <c r="L472" s="353" t="str">
        <f t="shared" si="47"/>
        <v/>
      </c>
      <c r="M472" s="354" t="s">
        <v>68</v>
      </c>
      <c r="N472" s="366" t="str">
        <f t="shared" si="44"/>
        <v/>
      </c>
    </row>
    <row r="473" spans="1:14" ht="17.25" customHeight="1" x14ac:dyDescent="0.3">
      <c r="A473" s="24"/>
      <c r="B473" s="345">
        <v>461</v>
      </c>
      <c r="C473" s="346"/>
      <c r="D473" s="346"/>
      <c r="E473" s="347"/>
      <c r="F473" s="348" t="str">
        <f>IFERROR(VLOOKUP(E473,'Lookup Tables'!$D$4:$F$19,3,FALSE)*$O$6,"")</f>
        <v/>
      </c>
      <c r="G473" s="349">
        <f t="shared" si="42"/>
        <v>100</v>
      </c>
      <c r="H473" s="350" t="str">
        <f t="shared" si="43"/>
        <v/>
      </c>
      <c r="I473" s="351" t="str">
        <f t="shared" si="46"/>
        <v/>
      </c>
      <c r="J473" s="352">
        <v>100</v>
      </c>
      <c r="K473" s="369" t="str">
        <f t="shared" si="45"/>
        <v/>
      </c>
      <c r="L473" s="353" t="str">
        <f t="shared" si="47"/>
        <v/>
      </c>
      <c r="M473" s="354" t="s">
        <v>68</v>
      </c>
      <c r="N473" s="366" t="str">
        <f t="shared" si="44"/>
        <v/>
      </c>
    </row>
    <row r="474" spans="1:14" ht="17.25" customHeight="1" x14ac:dyDescent="0.3">
      <c r="A474" s="24"/>
      <c r="B474" s="345">
        <v>462</v>
      </c>
      <c r="C474" s="346"/>
      <c r="D474" s="346"/>
      <c r="E474" s="347"/>
      <c r="F474" s="348" t="str">
        <f>IFERROR(VLOOKUP(E474,'Lookup Tables'!$D$4:$F$19,3,FALSE)*$O$6,"")</f>
        <v/>
      </c>
      <c r="G474" s="349">
        <f t="shared" si="42"/>
        <v>100</v>
      </c>
      <c r="H474" s="350" t="str">
        <f t="shared" si="43"/>
        <v/>
      </c>
      <c r="I474" s="351" t="str">
        <f t="shared" si="46"/>
        <v/>
      </c>
      <c r="J474" s="352">
        <v>100</v>
      </c>
      <c r="K474" s="369" t="str">
        <f t="shared" si="45"/>
        <v/>
      </c>
      <c r="L474" s="353" t="str">
        <f t="shared" si="47"/>
        <v/>
      </c>
      <c r="M474" s="354" t="s">
        <v>68</v>
      </c>
      <c r="N474" s="366" t="str">
        <f t="shared" si="44"/>
        <v/>
      </c>
    </row>
    <row r="475" spans="1:14" ht="17.25" customHeight="1" x14ac:dyDescent="0.3">
      <c r="A475" s="24"/>
      <c r="B475" s="345">
        <v>463</v>
      </c>
      <c r="C475" s="346"/>
      <c r="D475" s="346"/>
      <c r="E475" s="347"/>
      <c r="F475" s="348" t="str">
        <f>IFERROR(VLOOKUP(E475,'Lookup Tables'!$D$4:$F$19,3,FALSE)*$O$6,"")</f>
        <v/>
      </c>
      <c r="G475" s="349">
        <f t="shared" si="42"/>
        <v>100</v>
      </c>
      <c r="H475" s="350" t="str">
        <f t="shared" si="43"/>
        <v/>
      </c>
      <c r="I475" s="351" t="str">
        <f t="shared" si="46"/>
        <v/>
      </c>
      <c r="J475" s="352">
        <v>100</v>
      </c>
      <c r="K475" s="369" t="str">
        <f t="shared" si="45"/>
        <v/>
      </c>
      <c r="L475" s="353" t="str">
        <f t="shared" si="47"/>
        <v/>
      </c>
      <c r="M475" s="354" t="s">
        <v>68</v>
      </c>
      <c r="N475" s="366" t="str">
        <f t="shared" si="44"/>
        <v/>
      </c>
    </row>
    <row r="476" spans="1:14" ht="17.25" customHeight="1" x14ac:dyDescent="0.3">
      <c r="A476" s="24"/>
      <c r="B476" s="345">
        <v>464</v>
      </c>
      <c r="C476" s="346"/>
      <c r="D476" s="346"/>
      <c r="E476" s="347"/>
      <c r="F476" s="348" t="str">
        <f>IFERROR(VLOOKUP(E476,'Lookup Tables'!$D$4:$F$19,3,FALSE)*$O$6,"")</f>
        <v/>
      </c>
      <c r="G476" s="349">
        <f t="shared" si="42"/>
        <v>100</v>
      </c>
      <c r="H476" s="350" t="str">
        <f t="shared" si="43"/>
        <v/>
      </c>
      <c r="I476" s="351" t="str">
        <f t="shared" si="46"/>
        <v/>
      </c>
      <c r="J476" s="352">
        <v>100</v>
      </c>
      <c r="K476" s="369" t="str">
        <f t="shared" si="45"/>
        <v/>
      </c>
      <c r="L476" s="353" t="str">
        <f t="shared" si="47"/>
        <v/>
      </c>
      <c r="M476" s="354" t="s">
        <v>68</v>
      </c>
      <c r="N476" s="366" t="str">
        <f t="shared" si="44"/>
        <v/>
      </c>
    </row>
    <row r="477" spans="1:14" ht="17.25" customHeight="1" x14ac:dyDescent="0.3">
      <c r="A477" s="24"/>
      <c r="B477" s="345">
        <v>465</v>
      </c>
      <c r="C477" s="346"/>
      <c r="D477" s="346"/>
      <c r="E477" s="347"/>
      <c r="F477" s="348" t="str">
        <f>IFERROR(VLOOKUP(E477,'Lookup Tables'!$D$4:$F$19,3,FALSE)*$O$6,"")</f>
        <v/>
      </c>
      <c r="G477" s="349">
        <f t="shared" si="42"/>
        <v>100</v>
      </c>
      <c r="H477" s="350" t="str">
        <f t="shared" si="43"/>
        <v/>
      </c>
      <c r="I477" s="351" t="str">
        <f t="shared" si="46"/>
        <v/>
      </c>
      <c r="J477" s="352">
        <v>100</v>
      </c>
      <c r="K477" s="369" t="str">
        <f t="shared" si="45"/>
        <v/>
      </c>
      <c r="L477" s="353" t="str">
        <f t="shared" si="47"/>
        <v/>
      </c>
      <c r="M477" s="354" t="s">
        <v>68</v>
      </c>
      <c r="N477" s="366" t="str">
        <f t="shared" si="44"/>
        <v/>
      </c>
    </row>
    <row r="478" spans="1:14" ht="17.25" customHeight="1" x14ac:dyDescent="0.3">
      <c r="A478" s="24"/>
      <c r="B478" s="345">
        <v>466</v>
      </c>
      <c r="C478" s="346"/>
      <c r="D478" s="346"/>
      <c r="E478" s="347"/>
      <c r="F478" s="348" t="str">
        <f>IFERROR(VLOOKUP(E478,'Lookup Tables'!$D$4:$F$19,3,FALSE)*$O$6,"")</f>
        <v/>
      </c>
      <c r="G478" s="349">
        <f t="shared" si="42"/>
        <v>100</v>
      </c>
      <c r="H478" s="350" t="str">
        <f t="shared" si="43"/>
        <v/>
      </c>
      <c r="I478" s="351" t="str">
        <f t="shared" si="46"/>
        <v/>
      </c>
      <c r="J478" s="352">
        <v>100</v>
      </c>
      <c r="K478" s="369" t="str">
        <f t="shared" si="45"/>
        <v/>
      </c>
      <c r="L478" s="353" t="str">
        <f t="shared" si="47"/>
        <v/>
      </c>
      <c r="M478" s="354" t="s">
        <v>68</v>
      </c>
      <c r="N478" s="366" t="str">
        <f t="shared" si="44"/>
        <v/>
      </c>
    </row>
    <row r="479" spans="1:14" ht="17.25" customHeight="1" x14ac:dyDescent="0.3">
      <c r="A479" s="24"/>
      <c r="B479" s="345">
        <v>467</v>
      </c>
      <c r="C479" s="346"/>
      <c r="D479" s="346"/>
      <c r="E479" s="347"/>
      <c r="F479" s="348" t="str">
        <f>IFERROR(VLOOKUP(E479,'Lookup Tables'!$D$4:$F$19,3,FALSE)*$O$6,"")</f>
        <v/>
      </c>
      <c r="G479" s="349">
        <f t="shared" si="42"/>
        <v>100</v>
      </c>
      <c r="H479" s="350" t="str">
        <f t="shared" si="43"/>
        <v/>
      </c>
      <c r="I479" s="351" t="str">
        <f t="shared" si="46"/>
        <v/>
      </c>
      <c r="J479" s="352">
        <v>100</v>
      </c>
      <c r="K479" s="369" t="str">
        <f t="shared" si="45"/>
        <v/>
      </c>
      <c r="L479" s="353" t="str">
        <f t="shared" si="47"/>
        <v/>
      </c>
      <c r="M479" s="354" t="s">
        <v>68</v>
      </c>
      <c r="N479" s="366" t="str">
        <f t="shared" si="44"/>
        <v/>
      </c>
    </row>
    <row r="480" spans="1:14" ht="17.25" customHeight="1" x14ac:dyDescent="0.3">
      <c r="A480" s="24"/>
      <c r="B480" s="345">
        <v>468</v>
      </c>
      <c r="C480" s="346"/>
      <c r="D480" s="346"/>
      <c r="E480" s="347"/>
      <c r="F480" s="348" t="str">
        <f>IFERROR(VLOOKUP(E480,'Lookup Tables'!$D$4:$F$19,3,FALSE)*$O$6,"")</f>
        <v/>
      </c>
      <c r="G480" s="349">
        <f t="shared" si="42"/>
        <v>100</v>
      </c>
      <c r="H480" s="350" t="str">
        <f t="shared" si="43"/>
        <v/>
      </c>
      <c r="I480" s="351" t="str">
        <f t="shared" si="46"/>
        <v/>
      </c>
      <c r="J480" s="352">
        <v>100</v>
      </c>
      <c r="K480" s="369" t="str">
        <f t="shared" si="45"/>
        <v/>
      </c>
      <c r="L480" s="353" t="str">
        <f t="shared" si="47"/>
        <v/>
      </c>
      <c r="M480" s="354" t="s">
        <v>68</v>
      </c>
      <c r="N480" s="366" t="str">
        <f t="shared" si="44"/>
        <v/>
      </c>
    </row>
    <row r="481" spans="1:14" ht="17.25" customHeight="1" x14ac:dyDescent="0.3">
      <c r="A481" s="24"/>
      <c r="B481" s="345">
        <v>469</v>
      </c>
      <c r="C481" s="346"/>
      <c r="D481" s="346"/>
      <c r="E481" s="347"/>
      <c r="F481" s="348" t="str">
        <f>IFERROR(VLOOKUP(E481,'Lookup Tables'!$D$4:$F$19,3,FALSE)*$O$6,"")</f>
        <v/>
      </c>
      <c r="G481" s="349">
        <f t="shared" si="42"/>
        <v>100</v>
      </c>
      <c r="H481" s="350" t="str">
        <f t="shared" si="43"/>
        <v/>
      </c>
      <c r="I481" s="351" t="str">
        <f t="shared" si="46"/>
        <v/>
      </c>
      <c r="J481" s="352">
        <v>100</v>
      </c>
      <c r="K481" s="369" t="str">
        <f t="shared" si="45"/>
        <v/>
      </c>
      <c r="L481" s="353" t="str">
        <f t="shared" si="47"/>
        <v/>
      </c>
      <c r="M481" s="354" t="s">
        <v>68</v>
      </c>
      <c r="N481" s="366" t="str">
        <f t="shared" si="44"/>
        <v/>
      </c>
    </row>
    <row r="482" spans="1:14" ht="17.25" customHeight="1" x14ac:dyDescent="0.3">
      <c r="A482" s="24"/>
      <c r="B482" s="345">
        <v>470</v>
      </c>
      <c r="C482" s="346"/>
      <c r="D482" s="346"/>
      <c r="E482" s="347"/>
      <c r="F482" s="348" t="str">
        <f>IFERROR(VLOOKUP(E482,'Lookup Tables'!$D$4:$F$19,3,FALSE)*$O$6,"")</f>
        <v/>
      </c>
      <c r="G482" s="349">
        <f t="shared" si="42"/>
        <v>100</v>
      </c>
      <c r="H482" s="350" t="str">
        <f t="shared" si="43"/>
        <v/>
      </c>
      <c r="I482" s="351" t="str">
        <f t="shared" si="46"/>
        <v/>
      </c>
      <c r="J482" s="352">
        <v>100</v>
      </c>
      <c r="K482" s="369" t="str">
        <f t="shared" si="45"/>
        <v/>
      </c>
      <c r="L482" s="353" t="str">
        <f t="shared" si="47"/>
        <v/>
      </c>
      <c r="M482" s="354" t="s">
        <v>68</v>
      </c>
      <c r="N482" s="366" t="str">
        <f t="shared" si="44"/>
        <v/>
      </c>
    </row>
    <row r="483" spans="1:14" ht="17.25" customHeight="1" x14ac:dyDescent="0.3">
      <c r="A483" s="24"/>
      <c r="B483" s="345">
        <v>471</v>
      </c>
      <c r="C483" s="346"/>
      <c r="D483" s="346"/>
      <c r="E483" s="347"/>
      <c r="F483" s="348" t="str">
        <f>IFERROR(VLOOKUP(E483,'Lookup Tables'!$D$4:$F$19,3,FALSE)*$O$6,"")</f>
        <v/>
      </c>
      <c r="G483" s="349">
        <f t="shared" si="42"/>
        <v>100</v>
      </c>
      <c r="H483" s="350" t="str">
        <f t="shared" si="43"/>
        <v/>
      </c>
      <c r="I483" s="351" t="str">
        <f t="shared" si="46"/>
        <v/>
      </c>
      <c r="J483" s="352">
        <v>100</v>
      </c>
      <c r="K483" s="369" t="str">
        <f t="shared" si="45"/>
        <v/>
      </c>
      <c r="L483" s="353" t="str">
        <f t="shared" si="47"/>
        <v/>
      </c>
      <c r="M483" s="354" t="s">
        <v>68</v>
      </c>
      <c r="N483" s="366" t="str">
        <f t="shared" si="44"/>
        <v/>
      </c>
    </row>
    <row r="484" spans="1:14" ht="17.25" customHeight="1" x14ac:dyDescent="0.3">
      <c r="A484" s="24"/>
      <c r="B484" s="345">
        <v>472</v>
      </c>
      <c r="C484" s="346"/>
      <c r="D484" s="346"/>
      <c r="E484" s="347"/>
      <c r="F484" s="348" t="str">
        <f>IFERROR(VLOOKUP(E484,'Lookup Tables'!$D$4:$F$19,3,FALSE)*$O$6,"")</f>
        <v/>
      </c>
      <c r="G484" s="349">
        <f t="shared" si="42"/>
        <v>100</v>
      </c>
      <c r="H484" s="350" t="str">
        <f t="shared" si="43"/>
        <v/>
      </c>
      <c r="I484" s="351" t="str">
        <f t="shared" si="46"/>
        <v/>
      </c>
      <c r="J484" s="352">
        <v>100</v>
      </c>
      <c r="K484" s="369" t="str">
        <f t="shared" si="45"/>
        <v/>
      </c>
      <c r="L484" s="353" t="str">
        <f t="shared" si="47"/>
        <v/>
      </c>
      <c r="M484" s="354" t="s">
        <v>68</v>
      </c>
      <c r="N484" s="366" t="str">
        <f t="shared" si="44"/>
        <v/>
      </c>
    </row>
    <row r="485" spans="1:14" ht="17.25" customHeight="1" x14ac:dyDescent="0.3">
      <c r="A485" s="24"/>
      <c r="B485" s="345">
        <v>473</v>
      </c>
      <c r="C485" s="346"/>
      <c r="D485" s="346"/>
      <c r="E485" s="347"/>
      <c r="F485" s="348" t="str">
        <f>IFERROR(VLOOKUP(E485,'Lookup Tables'!$D$4:$F$19,3,FALSE)*$O$6,"")</f>
        <v/>
      </c>
      <c r="G485" s="349">
        <f t="shared" si="42"/>
        <v>100</v>
      </c>
      <c r="H485" s="350" t="str">
        <f t="shared" si="43"/>
        <v/>
      </c>
      <c r="I485" s="351" t="str">
        <f t="shared" si="46"/>
        <v/>
      </c>
      <c r="J485" s="352">
        <v>100</v>
      </c>
      <c r="K485" s="369" t="str">
        <f t="shared" si="45"/>
        <v/>
      </c>
      <c r="L485" s="353" t="str">
        <f t="shared" si="47"/>
        <v/>
      </c>
      <c r="M485" s="354" t="s">
        <v>68</v>
      </c>
      <c r="N485" s="366" t="str">
        <f t="shared" si="44"/>
        <v/>
      </c>
    </row>
    <row r="486" spans="1:14" ht="17.25" customHeight="1" x14ac:dyDescent="0.3">
      <c r="A486" s="24"/>
      <c r="B486" s="345">
        <v>474</v>
      </c>
      <c r="C486" s="346"/>
      <c r="D486" s="346"/>
      <c r="E486" s="347"/>
      <c r="F486" s="348" t="str">
        <f>IFERROR(VLOOKUP(E486,'Lookup Tables'!$D$4:$F$19,3,FALSE)*$O$6,"")</f>
        <v/>
      </c>
      <c r="G486" s="349">
        <f t="shared" si="42"/>
        <v>100</v>
      </c>
      <c r="H486" s="350" t="str">
        <f t="shared" si="43"/>
        <v/>
      </c>
      <c r="I486" s="351" t="str">
        <f t="shared" si="46"/>
        <v/>
      </c>
      <c r="J486" s="352">
        <v>100</v>
      </c>
      <c r="K486" s="369" t="str">
        <f t="shared" si="45"/>
        <v/>
      </c>
      <c r="L486" s="353" t="str">
        <f t="shared" si="47"/>
        <v/>
      </c>
      <c r="M486" s="354" t="s">
        <v>68</v>
      </c>
      <c r="N486" s="366" t="str">
        <f t="shared" si="44"/>
        <v/>
      </c>
    </row>
    <row r="487" spans="1:14" ht="17.25" customHeight="1" x14ac:dyDescent="0.3">
      <c r="A487" s="24"/>
      <c r="B487" s="345">
        <v>475</v>
      </c>
      <c r="C487" s="346"/>
      <c r="D487" s="346"/>
      <c r="E487" s="347"/>
      <c r="F487" s="348" t="str">
        <f>IFERROR(VLOOKUP(E487,'Lookup Tables'!$D$4:$F$19,3,FALSE)*$O$6,"")</f>
        <v/>
      </c>
      <c r="G487" s="349">
        <f t="shared" si="42"/>
        <v>100</v>
      </c>
      <c r="H487" s="350" t="str">
        <f t="shared" si="43"/>
        <v/>
      </c>
      <c r="I487" s="351" t="str">
        <f t="shared" si="46"/>
        <v/>
      </c>
      <c r="J487" s="352">
        <v>100</v>
      </c>
      <c r="K487" s="369" t="str">
        <f t="shared" si="45"/>
        <v/>
      </c>
      <c r="L487" s="353" t="str">
        <f t="shared" si="47"/>
        <v/>
      </c>
      <c r="M487" s="354" t="s">
        <v>68</v>
      </c>
      <c r="N487" s="366" t="str">
        <f t="shared" si="44"/>
        <v/>
      </c>
    </row>
    <row r="488" spans="1:14" ht="17.25" customHeight="1" x14ac:dyDescent="0.3">
      <c r="A488" s="24"/>
      <c r="B488" s="345">
        <v>476</v>
      </c>
      <c r="C488" s="346"/>
      <c r="D488" s="346"/>
      <c r="E488" s="347"/>
      <c r="F488" s="348" t="str">
        <f>IFERROR(VLOOKUP(E488,'Lookup Tables'!$D$4:$F$19,3,FALSE)*$O$6,"")</f>
        <v/>
      </c>
      <c r="G488" s="349">
        <f t="shared" si="42"/>
        <v>100</v>
      </c>
      <c r="H488" s="350" t="str">
        <f t="shared" si="43"/>
        <v/>
      </c>
      <c r="I488" s="351" t="str">
        <f t="shared" si="46"/>
        <v/>
      </c>
      <c r="J488" s="352">
        <v>100</v>
      </c>
      <c r="K488" s="369" t="str">
        <f t="shared" si="45"/>
        <v/>
      </c>
      <c r="L488" s="353" t="str">
        <f t="shared" si="47"/>
        <v/>
      </c>
      <c r="M488" s="354" t="s">
        <v>68</v>
      </c>
      <c r="N488" s="366" t="str">
        <f t="shared" si="44"/>
        <v/>
      </c>
    </row>
    <row r="489" spans="1:14" ht="17.25" customHeight="1" x14ac:dyDescent="0.3">
      <c r="A489" s="24"/>
      <c r="B489" s="345">
        <v>477</v>
      </c>
      <c r="C489" s="346"/>
      <c r="D489" s="346"/>
      <c r="E489" s="347"/>
      <c r="F489" s="348" t="str">
        <f>IFERROR(VLOOKUP(E489,'Lookup Tables'!$D$4:$F$19,3,FALSE)*$O$6,"")</f>
        <v/>
      </c>
      <c r="G489" s="349">
        <f t="shared" si="42"/>
        <v>100</v>
      </c>
      <c r="H489" s="350" t="str">
        <f t="shared" si="43"/>
        <v/>
      </c>
      <c r="I489" s="351" t="str">
        <f t="shared" si="46"/>
        <v/>
      </c>
      <c r="J489" s="352">
        <v>100</v>
      </c>
      <c r="K489" s="369" t="str">
        <f t="shared" si="45"/>
        <v/>
      </c>
      <c r="L489" s="353" t="str">
        <f t="shared" si="47"/>
        <v/>
      </c>
      <c r="M489" s="354" t="s">
        <v>68</v>
      </c>
      <c r="N489" s="366" t="str">
        <f t="shared" si="44"/>
        <v/>
      </c>
    </row>
    <row r="490" spans="1:14" ht="17.25" customHeight="1" x14ac:dyDescent="0.3">
      <c r="A490" s="24"/>
      <c r="B490" s="345">
        <v>478</v>
      </c>
      <c r="C490" s="346"/>
      <c r="D490" s="346"/>
      <c r="E490" s="347"/>
      <c r="F490" s="348" t="str">
        <f>IFERROR(VLOOKUP(E490,'Lookup Tables'!$D$4:$F$19,3,FALSE)*$O$6,"")</f>
        <v/>
      </c>
      <c r="G490" s="349">
        <f t="shared" si="42"/>
        <v>100</v>
      </c>
      <c r="H490" s="350" t="str">
        <f t="shared" si="43"/>
        <v/>
      </c>
      <c r="I490" s="351" t="str">
        <f t="shared" si="46"/>
        <v/>
      </c>
      <c r="J490" s="352">
        <v>100</v>
      </c>
      <c r="K490" s="369" t="str">
        <f t="shared" si="45"/>
        <v/>
      </c>
      <c r="L490" s="353" t="str">
        <f t="shared" si="47"/>
        <v/>
      </c>
      <c r="M490" s="354" t="s">
        <v>68</v>
      </c>
      <c r="N490" s="366" t="str">
        <f t="shared" si="44"/>
        <v/>
      </c>
    </row>
    <row r="491" spans="1:14" ht="17.25" customHeight="1" x14ac:dyDescent="0.3">
      <c r="A491" s="24"/>
      <c r="B491" s="345">
        <v>479</v>
      </c>
      <c r="C491" s="346"/>
      <c r="D491" s="346"/>
      <c r="E491" s="347"/>
      <c r="F491" s="348" t="str">
        <f>IFERROR(VLOOKUP(E491,'Lookup Tables'!$D$4:$F$19,3,FALSE)*$O$6,"")</f>
        <v/>
      </c>
      <c r="G491" s="349">
        <f t="shared" si="42"/>
        <v>100</v>
      </c>
      <c r="H491" s="350" t="str">
        <f t="shared" si="43"/>
        <v/>
      </c>
      <c r="I491" s="351" t="str">
        <f t="shared" si="46"/>
        <v/>
      </c>
      <c r="J491" s="352">
        <v>100</v>
      </c>
      <c r="K491" s="369" t="str">
        <f t="shared" si="45"/>
        <v/>
      </c>
      <c r="L491" s="353" t="str">
        <f t="shared" si="47"/>
        <v/>
      </c>
      <c r="M491" s="354" t="s">
        <v>68</v>
      </c>
      <c r="N491" s="366" t="str">
        <f t="shared" si="44"/>
        <v/>
      </c>
    </row>
    <row r="492" spans="1:14" ht="17.25" customHeight="1" x14ac:dyDescent="0.3">
      <c r="A492" s="24"/>
      <c r="B492" s="345">
        <v>480</v>
      </c>
      <c r="C492" s="346"/>
      <c r="D492" s="346"/>
      <c r="E492" s="347"/>
      <c r="F492" s="348" t="str">
        <f>IFERROR(VLOOKUP(E492,'Lookup Tables'!$D$4:$F$19,3,FALSE)*$O$6,"")</f>
        <v/>
      </c>
      <c r="G492" s="349">
        <f t="shared" si="42"/>
        <v>100</v>
      </c>
      <c r="H492" s="350" t="str">
        <f t="shared" si="43"/>
        <v/>
      </c>
      <c r="I492" s="351" t="str">
        <f t="shared" si="46"/>
        <v/>
      </c>
      <c r="J492" s="352">
        <v>100</v>
      </c>
      <c r="K492" s="369" t="str">
        <f t="shared" si="45"/>
        <v/>
      </c>
      <c r="L492" s="353" t="str">
        <f t="shared" si="47"/>
        <v/>
      </c>
      <c r="M492" s="354" t="s">
        <v>68</v>
      </c>
      <c r="N492" s="366" t="str">
        <f t="shared" si="44"/>
        <v/>
      </c>
    </row>
    <row r="493" spans="1:14" ht="17.25" customHeight="1" x14ac:dyDescent="0.3">
      <c r="A493" s="24"/>
      <c r="B493" s="345">
        <v>481</v>
      </c>
      <c r="C493" s="346"/>
      <c r="D493" s="346"/>
      <c r="E493" s="347"/>
      <c r="F493" s="348" t="str">
        <f>IFERROR(VLOOKUP(E493,'Lookup Tables'!$D$4:$F$19,3,FALSE)*$O$6,"")</f>
        <v/>
      </c>
      <c r="G493" s="349">
        <f t="shared" si="42"/>
        <v>100</v>
      </c>
      <c r="H493" s="350" t="str">
        <f t="shared" si="43"/>
        <v/>
      </c>
      <c r="I493" s="351" t="str">
        <f t="shared" si="46"/>
        <v/>
      </c>
      <c r="J493" s="352">
        <v>100</v>
      </c>
      <c r="K493" s="369" t="str">
        <f t="shared" si="45"/>
        <v/>
      </c>
      <c r="L493" s="353" t="str">
        <f t="shared" si="47"/>
        <v/>
      </c>
      <c r="M493" s="354" t="s">
        <v>68</v>
      </c>
      <c r="N493" s="366" t="str">
        <f t="shared" si="44"/>
        <v/>
      </c>
    </row>
    <row r="494" spans="1:14" ht="17.25" customHeight="1" x14ac:dyDescent="0.3">
      <c r="A494" s="24"/>
      <c r="B494" s="345">
        <v>482</v>
      </c>
      <c r="C494" s="346"/>
      <c r="D494" s="346"/>
      <c r="E494" s="347"/>
      <c r="F494" s="348" t="str">
        <f>IFERROR(VLOOKUP(E494,'Lookup Tables'!$D$4:$F$19,3,FALSE)*$O$6,"")</f>
        <v/>
      </c>
      <c r="G494" s="349">
        <f t="shared" si="42"/>
        <v>100</v>
      </c>
      <c r="H494" s="350" t="str">
        <f t="shared" si="43"/>
        <v/>
      </c>
      <c r="I494" s="351" t="str">
        <f t="shared" si="46"/>
        <v/>
      </c>
      <c r="J494" s="352">
        <v>100</v>
      </c>
      <c r="K494" s="369" t="str">
        <f t="shared" si="45"/>
        <v/>
      </c>
      <c r="L494" s="353" t="str">
        <f t="shared" si="47"/>
        <v/>
      </c>
      <c r="M494" s="354" t="s">
        <v>68</v>
      </c>
      <c r="N494" s="366" t="str">
        <f t="shared" si="44"/>
        <v/>
      </c>
    </row>
    <row r="495" spans="1:14" ht="17.25" customHeight="1" x14ac:dyDescent="0.3">
      <c r="A495" s="24"/>
      <c r="B495" s="345">
        <v>483</v>
      </c>
      <c r="C495" s="346"/>
      <c r="D495" s="346"/>
      <c r="E495" s="347"/>
      <c r="F495" s="348" t="str">
        <f>IFERROR(VLOOKUP(E495,'Lookup Tables'!$D$4:$F$19,3,FALSE)*$O$6,"")</f>
        <v/>
      </c>
      <c r="G495" s="349">
        <f t="shared" si="42"/>
        <v>100</v>
      </c>
      <c r="H495" s="350" t="str">
        <f t="shared" si="43"/>
        <v/>
      </c>
      <c r="I495" s="351" t="str">
        <f t="shared" si="46"/>
        <v/>
      </c>
      <c r="J495" s="352">
        <v>100</v>
      </c>
      <c r="K495" s="369" t="str">
        <f t="shared" si="45"/>
        <v/>
      </c>
      <c r="L495" s="353" t="str">
        <f t="shared" si="47"/>
        <v/>
      </c>
      <c r="M495" s="354" t="s">
        <v>68</v>
      </c>
      <c r="N495" s="366" t="str">
        <f t="shared" si="44"/>
        <v/>
      </c>
    </row>
    <row r="496" spans="1:14" ht="17.25" customHeight="1" x14ac:dyDescent="0.3">
      <c r="A496" s="24"/>
      <c r="B496" s="345">
        <v>484</v>
      </c>
      <c r="C496" s="346"/>
      <c r="D496" s="346"/>
      <c r="E496" s="347"/>
      <c r="F496" s="348" t="str">
        <f>IFERROR(VLOOKUP(E496,'Lookup Tables'!$D$4:$F$19,3,FALSE)*$O$6,"")</f>
        <v/>
      </c>
      <c r="G496" s="349">
        <f t="shared" si="42"/>
        <v>100</v>
      </c>
      <c r="H496" s="350" t="str">
        <f t="shared" si="43"/>
        <v/>
      </c>
      <c r="I496" s="351" t="str">
        <f t="shared" si="46"/>
        <v/>
      </c>
      <c r="J496" s="352">
        <v>100</v>
      </c>
      <c r="K496" s="369" t="str">
        <f t="shared" si="45"/>
        <v/>
      </c>
      <c r="L496" s="353" t="str">
        <f t="shared" si="47"/>
        <v/>
      </c>
      <c r="M496" s="354" t="s">
        <v>68</v>
      </c>
      <c r="N496" s="366" t="str">
        <f t="shared" si="44"/>
        <v/>
      </c>
    </row>
    <row r="497" spans="1:14" ht="17.25" customHeight="1" x14ac:dyDescent="0.3">
      <c r="A497" s="24"/>
      <c r="B497" s="345">
        <v>485</v>
      </c>
      <c r="C497" s="346"/>
      <c r="D497" s="346"/>
      <c r="E497" s="347"/>
      <c r="F497" s="348" t="str">
        <f>IFERROR(VLOOKUP(E497,'Lookup Tables'!$D$4:$F$19,3,FALSE)*$O$6,"")</f>
        <v/>
      </c>
      <c r="G497" s="349">
        <f t="shared" si="42"/>
        <v>100</v>
      </c>
      <c r="H497" s="350" t="str">
        <f t="shared" si="43"/>
        <v/>
      </c>
      <c r="I497" s="351" t="str">
        <f t="shared" si="46"/>
        <v/>
      </c>
      <c r="J497" s="352">
        <v>100</v>
      </c>
      <c r="K497" s="369" t="str">
        <f t="shared" si="45"/>
        <v/>
      </c>
      <c r="L497" s="353" t="str">
        <f t="shared" si="47"/>
        <v/>
      </c>
      <c r="M497" s="354" t="s">
        <v>68</v>
      </c>
      <c r="N497" s="366" t="str">
        <f t="shared" si="44"/>
        <v/>
      </c>
    </row>
    <row r="498" spans="1:14" ht="17.25" customHeight="1" x14ac:dyDescent="0.3">
      <c r="A498" s="24"/>
      <c r="B498" s="345">
        <v>486</v>
      </c>
      <c r="C498" s="346"/>
      <c r="D498" s="346"/>
      <c r="E498" s="347"/>
      <c r="F498" s="348" t="str">
        <f>IFERROR(VLOOKUP(E498,'Lookup Tables'!$D$4:$F$19,3,FALSE)*$O$6,"")</f>
        <v/>
      </c>
      <c r="G498" s="349">
        <f t="shared" si="42"/>
        <v>100</v>
      </c>
      <c r="H498" s="350" t="str">
        <f t="shared" si="43"/>
        <v/>
      </c>
      <c r="I498" s="351" t="str">
        <f t="shared" si="46"/>
        <v/>
      </c>
      <c r="J498" s="352">
        <v>100</v>
      </c>
      <c r="K498" s="369" t="str">
        <f t="shared" si="45"/>
        <v/>
      </c>
      <c r="L498" s="353" t="str">
        <f t="shared" si="47"/>
        <v/>
      </c>
      <c r="M498" s="354" t="s">
        <v>68</v>
      </c>
      <c r="N498" s="366" t="str">
        <f t="shared" si="44"/>
        <v/>
      </c>
    </row>
    <row r="499" spans="1:14" ht="17.25" customHeight="1" x14ac:dyDescent="0.3">
      <c r="A499" s="24"/>
      <c r="B499" s="345">
        <v>487</v>
      </c>
      <c r="C499" s="346"/>
      <c r="D499" s="346"/>
      <c r="E499" s="347"/>
      <c r="F499" s="348" t="str">
        <f>IFERROR(VLOOKUP(E499,'Lookup Tables'!$D$4:$F$19,3,FALSE)*$O$6,"")</f>
        <v/>
      </c>
      <c r="G499" s="349">
        <f t="shared" si="42"/>
        <v>100</v>
      </c>
      <c r="H499" s="350" t="str">
        <f t="shared" si="43"/>
        <v/>
      </c>
      <c r="I499" s="351" t="str">
        <f t="shared" si="46"/>
        <v/>
      </c>
      <c r="J499" s="352">
        <v>100</v>
      </c>
      <c r="K499" s="369" t="str">
        <f t="shared" si="45"/>
        <v/>
      </c>
      <c r="L499" s="353" t="str">
        <f t="shared" si="47"/>
        <v/>
      </c>
      <c r="M499" s="354" t="s">
        <v>68</v>
      </c>
      <c r="N499" s="366" t="str">
        <f t="shared" si="44"/>
        <v/>
      </c>
    </row>
    <row r="500" spans="1:14" ht="17.25" customHeight="1" x14ac:dyDescent="0.3">
      <c r="A500" s="24"/>
      <c r="B500" s="345">
        <v>488</v>
      </c>
      <c r="C500" s="346"/>
      <c r="D500" s="346"/>
      <c r="E500" s="347"/>
      <c r="F500" s="348" t="str">
        <f>IFERROR(VLOOKUP(E500,'Lookup Tables'!$D$4:$F$19,3,FALSE)*$O$6,"")</f>
        <v/>
      </c>
      <c r="G500" s="349">
        <f t="shared" si="42"/>
        <v>100</v>
      </c>
      <c r="H500" s="350" t="str">
        <f t="shared" si="43"/>
        <v/>
      </c>
      <c r="I500" s="351" t="str">
        <f t="shared" si="46"/>
        <v/>
      </c>
      <c r="J500" s="352">
        <v>100</v>
      </c>
      <c r="K500" s="369" t="str">
        <f t="shared" si="45"/>
        <v/>
      </c>
      <c r="L500" s="353" t="str">
        <f t="shared" si="47"/>
        <v/>
      </c>
      <c r="M500" s="354" t="s">
        <v>68</v>
      </c>
      <c r="N500" s="366" t="str">
        <f t="shared" si="44"/>
        <v/>
      </c>
    </row>
    <row r="501" spans="1:14" ht="17.25" customHeight="1" x14ac:dyDescent="0.3">
      <c r="A501" s="24"/>
      <c r="B501" s="345">
        <v>489</v>
      </c>
      <c r="C501" s="346"/>
      <c r="D501" s="346"/>
      <c r="E501" s="347"/>
      <c r="F501" s="348" t="str">
        <f>IFERROR(VLOOKUP(E501,'Lookup Tables'!$D$4:$F$19,3,FALSE)*$O$6,"")</f>
        <v/>
      </c>
      <c r="G501" s="349">
        <f t="shared" si="42"/>
        <v>100</v>
      </c>
      <c r="H501" s="350" t="str">
        <f t="shared" si="43"/>
        <v/>
      </c>
      <c r="I501" s="351" t="str">
        <f t="shared" si="46"/>
        <v/>
      </c>
      <c r="J501" s="352">
        <v>100</v>
      </c>
      <c r="K501" s="369" t="str">
        <f t="shared" si="45"/>
        <v/>
      </c>
      <c r="L501" s="353" t="str">
        <f t="shared" si="47"/>
        <v/>
      </c>
      <c r="M501" s="354" t="s">
        <v>68</v>
      </c>
      <c r="N501" s="366" t="str">
        <f t="shared" si="44"/>
        <v/>
      </c>
    </row>
    <row r="502" spans="1:14" ht="17.25" customHeight="1" x14ac:dyDescent="0.3">
      <c r="A502" s="24"/>
      <c r="B502" s="345">
        <v>490</v>
      </c>
      <c r="C502" s="346"/>
      <c r="D502" s="346"/>
      <c r="E502" s="347"/>
      <c r="F502" s="348" t="str">
        <f>IFERROR(VLOOKUP(E502,'Lookup Tables'!$D$4:$F$19,3,FALSE)*$O$6,"")</f>
        <v/>
      </c>
      <c r="G502" s="349">
        <f t="shared" si="42"/>
        <v>100</v>
      </c>
      <c r="H502" s="350" t="str">
        <f t="shared" si="43"/>
        <v/>
      </c>
      <c r="I502" s="351" t="str">
        <f t="shared" si="46"/>
        <v/>
      </c>
      <c r="J502" s="352">
        <v>100</v>
      </c>
      <c r="K502" s="369" t="str">
        <f t="shared" si="45"/>
        <v/>
      </c>
      <c r="L502" s="353" t="str">
        <f t="shared" si="47"/>
        <v/>
      </c>
      <c r="M502" s="354" t="s">
        <v>68</v>
      </c>
      <c r="N502" s="366" t="str">
        <f t="shared" si="44"/>
        <v/>
      </c>
    </row>
    <row r="503" spans="1:14" ht="17.25" customHeight="1" x14ac:dyDescent="0.3">
      <c r="A503" s="24"/>
      <c r="B503" s="345">
        <v>491</v>
      </c>
      <c r="C503" s="346"/>
      <c r="D503" s="346"/>
      <c r="E503" s="347"/>
      <c r="F503" s="348" t="str">
        <f>IFERROR(VLOOKUP(E503,'Lookup Tables'!$D$4:$F$19,3,FALSE)*$O$6,"")</f>
        <v/>
      </c>
      <c r="G503" s="349">
        <f t="shared" si="42"/>
        <v>100</v>
      </c>
      <c r="H503" s="350" t="str">
        <f t="shared" si="43"/>
        <v/>
      </c>
      <c r="I503" s="351" t="str">
        <f t="shared" si="46"/>
        <v/>
      </c>
      <c r="J503" s="352">
        <v>100</v>
      </c>
      <c r="K503" s="369" t="str">
        <f t="shared" si="45"/>
        <v/>
      </c>
      <c r="L503" s="353" t="str">
        <f t="shared" si="47"/>
        <v/>
      </c>
      <c r="M503" s="354" t="s">
        <v>68</v>
      </c>
      <c r="N503" s="366" t="str">
        <f t="shared" si="44"/>
        <v/>
      </c>
    </row>
    <row r="504" spans="1:14" ht="17.25" customHeight="1" x14ac:dyDescent="0.3">
      <c r="A504" s="24"/>
      <c r="B504" s="345">
        <v>492</v>
      </c>
      <c r="C504" s="346"/>
      <c r="D504" s="346"/>
      <c r="E504" s="347"/>
      <c r="F504" s="348" t="str">
        <f>IFERROR(VLOOKUP(E504,'Lookup Tables'!$D$4:$F$19,3,FALSE)*$O$6,"")</f>
        <v/>
      </c>
      <c r="G504" s="349">
        <f t="shared" si="42"/>
        <v>100</v>
      </c>
      <c r="H504" s="350" t="str">
        <f t="shared" si="43"/>
        <v/>
      </c>
      <c r="I504" s="351" t="str">
        <f t="shared" si="46"/>
        <v/>
      </c>
      <c r="J504" s="352">
        <v>100</v>
      </c>
      <c r="K504" s="369" t="str">
        <f t="shared" si="45"/>
        <v/>
      </c>
      <c r="L504" s="353" t="str">
        <f t="shared" si="47"/>
        <v/>
      </c>
      <c r="M504" s="354" t="s">
        <v>68</v>
      </c>
      <c r="N504" s="366" t="str">
        <f t="shared" si="44"/>
        <v/>
      </c>
    </row>
    <row r="505" spans="1:14" ht="17.25" customHeight="1" x14ac:dyDescent="0.3">
      <c r="A505" s="24"/>
      <c r="B505" s="345">
        <v>493</v>
      </c>
      <c r="C505" s="346"/>
      <c r="D505" s="346"/>
      <c r="E505" s="347"/>
      <c r="F505" s="348" t="str">
        <f>IFERROR(VLOOKUP(E505,'Lookup Tables'!$D$4:$F$19,3,FALSE)*$O$6,"")</f>
        <v/>
      </c>
      <c r="G505" s="349">
        <f t="shared" si="42"/>
        <v>100</v>
      </c>
      <c r="H505" s="350" t="str">
        <f t="shared" si="43"/>
        <v/>
      </c>
      <c r="I505" s="351" t="str">
        <f t="shared" si="46"/>
        <v/>
      </c>
      <c r="J505" s="352">
        <v>100</v>
      </c>
      <c r="K505" s="369" t="str">
        <f t="shared" si="45"/>
        <v/>
      </c>
      <c r="L505" s="353" t="str">
        <f t="shared" si="47"/>
        <v/>
      </c>
      <c r="M505" s="354" t="s">
        <v>68</v>
      </c>
      <c r="N505" s="366" t="str">
        <f t="shared" si="44"/>
        <v/>
      </c>
    </row>
    <row r="506" spans="1:14" ht="17.25" customHeight="1" x14ac:dyDescent="0.3">
      <c r="A506" s="24"/>
      <c r="B506" s="345">
        <v>494</v>
      </c>
      <c r="C506" s="346"/>
      <c r="D506" s="346"/>
      <c r="E506" s="347"/>
      <c r="F506" s="348" t="str">
        <f>IFERROR(VLOOKUP(E506,'Lookup Tables'!$D$4:$F$19,3,FALSE)*$O$6,"")</f>
        <v/>
      </c>
      <c r="G506" s="349">
        <f t="shared" si="42"/>
        <v>100</v>
      </c>
      <c r="H506" s="350" t="str">
        <f t="shared" si="43"/>
        <v/>
      </c>
      <c r="I506" s="351" t="str">
        <f t="shared" si="46"/>
        <v/>
      </c>
      <c r="J506" s="352">
        <v>100</v>
      </c>
      <c r="K506" s="369" t="str">
        <f t="shared" si="45"/>
        <v/>
      </c>
      <c r="L506" s="353" t="str">
        <f t="shared" si="47"/>
        <v/>
      </c>
      <c r="M506" s="354" t="s">
        <v>68</v>
      </c>
      <c r="N506" s="366" t="str">
        <f t="shared" si="44"/>
        <v/>
      </c>
    </row>
    <row r="507" spans="1:14" ht="17.25" customHeight="1" x14ac:dyDescent="0.3">
      <c r="A507" s="24"/>
      <c r="B507" s="345">
        <v>495</v>
      </c>
      <c r="C507" s="346"/>
      <c r="D507" s="346"/>
      <c r="E507" s="347"/>
      <c r="F507" s="348" t="str">
        <f>IFERROR(VLOOKUP(E507,'Lookup Tables'!$D$4:$F$19,3,FALSE)*$O$6,"")</f>
        <v/>
      </c>
      <c r="G507" s="349">
        <f t="shared" si="42"/>
        <v>100</v>
      </c>
      <c r="H507" s="350" t="str">
        <f t="shared" si="43"/>
        <v/>
      </c>
      <c r="I507" s="351" t="str">
        <f t="shared" si="46"/>
        <v/>
      </c>
      <c r="J507" s="352">
        <v>100</v>
      </c>
      <c r="K507" s="369" t="str">
        <f t="shared" si="45"/>
        <v/>
      </c>
      <c r="L507" s="353" t="str">
        <f t="shared" si="47"/>
        <v/>
      </c>
      <c r="M507" s="354" t="s">
        <v>68</v>
      </c>
      <c r="N507" s="366" t="str">
        <f t="shared" si="44"/>
        <v/>
      </c>
    </row>
    <row r="508" spans="1:14" ht="17.25" customHeight="1" x14ac:dyDescent="0.3">
      <c r="A508" s="24"/>
      <c r="B508" s="345">
        <v>496</v>
      </c>
      <c r="C508" s="346"/>
      <c r="D508" s="346"/>
      <c r="E508" s="347"/>
      <c r="F508" s="348" t="str">
        <f>IFERROR(VLOOKUP(E508,'Lookup Tables'!$D$4:$F$19,3,FALSE)*$O$6,"")</f>
        <v/>
      </c>
      <c r="G508" s="349">
        <f t="shared" si="42"/>
        <v>100</v>
      </c>
      <c r="H508" s="350" t="str">
        <f t="shared" si="43"/>
        <v/>
      </c>
      <c r="I508" s="351" t="str">
        <f t="shared" si="46"/>
        <v/>
      </c>
      <c r="J508" s="352">
        <v>100</v>
      </c>
      <c r="K508" s="369" t="str">
        <f t="shared" si="45"/>
        <v/>
      </c>
      <c r="L508" s="353" t="str">
        <f t="shared" si="47"/>
        <v/>
      </c>
      <c r="M508" s="354" t="s">
        <v>68</v>
      </c>
      <c r="N508" s="366" t="str">
        <f t="shared" si="44"/>
        <v/>
      </c>
    </row>
    <row r="509" spans="1:14" ht="17.25" customHeight="1" x14ac:dyDescent="0.3">
      <c r="A509" s="24"/>
      <c r="B509" s="345">
        <v>497</v>
      </c>
      <c r="C509" s="346"/>
      <c r="D509" s="346"/>
      <c r="E509" s="347"/>
      <c r="F509" s="348" t="str">
        <f>IFERROR(VLOOKUP(E509,'Lookup Tables'!$D$4:$F$19,3,FALSE)*$O$6,"")</f>
        <v/>
      </c>
      <c r="G509" s="349">
        <f t="shared" si="42"/>
        <v>100</v>
      </c>
      <c r="H509" s="350" t="str">
        <f t="shared" si="43"/>
        <v/>
      </c>
      <c r="I509" s="351" t="str">
        <f t="shared" si="46"/>
        <v/>
      </c>
      <c r="J509" s="352">
        <v>100</v>
      </c>
      <c r="K509" s="369" t="str">
        <f t="shared" si="45"/>
        <v/>
      </c>
      <c r="L509" s="353" t="str">
        <f t="shared" si="47"/>
        <v/>
      </c>
      <c r="M509" s="354" t="s">
        <v>68</v>
      </c>
      <c r="N509" s="366" t="str">
        <f t="shared" si="44"/>
        <v/>
      </c>
    </row>
    <row r="510" spans="1:14" ht="17.25" customHeight="1" x14ac:dyDescent="0.3">
      <c r="A510" s="24"/>
      <c r="B510" s="345">
        <v>498</v>
      </c>
      <c r="C510" s="346"/>
      <c r="D510" s="346"/>
      <c r="E510" s="347"/>
      <c r="F510" s="348" t="str">
        <f>IFERROR(VLOOKUP(E510,'Lookup Tables'!$D$4:$F$19,3,FALSE)*$O$6,"")</f>
        <v/>
      </c>
      <c r="G510" s="349">
        <f t="shared" si="42"/>
        <v>100</v>
      </c>
      <c r="H510" s="350" t="str">
        <f t="shared" si="43"/>
        <v/>
      </c>
      <c r="I510" s="351" t="str">
        <f t="shared" si="46"/>
        <v/>
      </c>
      <c r="J510" s="352">
        <v>100</v>
      </c>
      <c r="K510" s="369" t="str">
        <f t="shared" si="45"/>
        <v/>
      </c>
      <c r="L510" s="353" t="str">
        <f t="shared" si="47"/>
        <v/>
      </c>
      <c r="M510" s="354" t="s">
        <v>68</v>
      </c>
      <c r="N510" s="366" t="str">
        <f t="shared" si="44"/>
        <v/>
      </c>
    </row>
    <row r="511" spans="1:14" ht="17.25" customHeight="1" x14ac:dyDescent="0.3">
      <c r="A511" s="24"/>
      <c r="B511" s="345">
        <v>499</v>
      </c>
      <c r="C511" s="346"/>
      <c r="D511" s="346"/>
      <c r="E511" s="347"/>
      <c r="F511" s="348" t="str">
        <f>IFERROR(VLOOKUP(E511,'Lookup Tables'!$D$4:$F$19,3,FALSE)*$O$6,"")</f>
        <v/>
      </c>
      <c r="G511" s="349">
        <f t="shared" si="42"/>
        <v>100</v>
      </c>
      <c r="H511" s="350" t="str">
        <f t="shared" si="43"/>
        <v/>
      </c>
      <c r="I511" s="351" t="str">
        <f t="shared" si="46"/>
        <v/>
      </c>
      <c r="J511" s="352">
        <v>100</v>
      </c>
      <c r="K511" s="369" t="str">
        <f t="shared" si="45"/>
        <v/>
      </c>
      <c r="L511" s="353" t="str">
        <f t="shared" si="47"/>
        <v/>
      </c>
      <c r="M511" s="354" t="s">
        <v>68</v>
      </c>
      <c r="N511" s="366" t="str">
        <f t="shared" si="44"/>
        <v/>
      </c>
    </row>
    <row r="512" spans="1:14" ht="17.25" customHeight="1" x14ac:dyDescent="0.3">
      <c r="A512" s="24"/>
      <c r="B512" s="345">
        <v>500</v>
      </c>
      <c r="C512" s="346"/>
      <c r="D512" s="346"/>
      <c r="E512" s="347"/>
      <c r="F512" s="348" t="str">
        <f>IFERROR(VLOOKUP(E512,'Lookup Tables'!$D$4:$F$19,3,FALSE)*$O$6,"")</f>
        <v/>
      </c>
      <c r="G512" s="349">
        <f t="shared" si="42"/>
        <v>100</v>
      </c>
      <c r="H512" s="350" t="str">
        <f t="shared" si="43"/>
        <v/>
      </c>
      <c r="I512" s="351" t="str">
        <f t="shared" si="46"/>
        <v/>
      </c>
      <c r="J512" s="352">
        <v>100</v>
      </c>
      <c r="K512" s="369" t="str">
        <f t="shared" si="45"/>
        <v/>
      </c>
      <c r="L512" s="353" t="str">
        <f t="shared" si="47"/>
        <v/>
      </c>
      <c r="M512" s="354" t="s">
        <v>68</v>
      </c>
      <c r="N512" s="366" t="str">
        <f t="shared" si="44"/>
        <v/>
      </c>
    </row>
    <row r="513" spans="1:14" ht="17.25" customHeight="1" x14ac:dyDescent="0.3">
      <c r="A513" s="24"/>
      <c r="B513" s="345">
        <v>501</v>
      </c>
      <c r="C513" s="346"/>
      <c r="D513" s="346"/>
      <c r="E513" s="347"/>
      <c r="F513" s="348" t="str">
        <f>IFERROR(VLOOKUP(E513,'Lookup Tables'!$D$4:$F$19,3,FALSE)*$O$6,"")</f>
        <v/>
      </c>
      <c r="G513" s="349">
        <f t="shared" si="42"/>
        <v>100</v>
      </c>
      <c r="H513" s="350" t="str">
        <f t="shared" si="43"/>
        <v/>
      </c>
      <c r="I513" s="351" t="str">
        <f t="shared" si="46"/>
        <v/>
      </c>
      <c r="J513" s="352">
        <v>100</v>
      </c>
      <c r="K513" s="369" t="str">
        <f t="shared" si="45"/>
        <v/>
      </c>
      <c r="L513" s="353" t="str">
        <f t="shared" si="47"/>
        <v/>
      </c>
      <c r="M513" s="354" t="s">
        <v>68</v>
      </c>
      <c r="N513" s="366" t="str">
        <f t="shared" si="44"/>
        <v/>
      </c>
    </row>
    <row r="514" spans="1:14" ht="17.25" customHeight="1" x14ac:dyDescent="0.3">
      <c r="A514" s="24"/>
      <c r="B514" s="345">
        <v>502</v>
      </c>
      <c r="C514" s="346"/>
      <c r="D514" s="346"/>
      <c r="E514" s="347"/>
      <c r="F514" s="348" t="str">
        <f>IFERROR(VLOOKUP(E514,'Lookup Tables'!$D$4:$F$19,3,FALSE)*$O$6,"")</f>
        <v/>
      </c>
      <c r="G514" s="349">
        <f t="shared" si="42"/>
        <v>100</v>
      </c>
      <c r="H514" s="350" t="str">
        <f t="shared" si="43"/>
        <v/>
      </c>
      <c r="I514" s="351" t="str">
        <f t="shared" si="46"/>
        <v/>
      </c>
      <c r="J514" s="352">
        <v>100</v>
      </c>
      <c r="K514" s="369" t="str">
        <f t="shared" si="45"/>
        <v/>
      </c>
      <c r="L514" s="353" t="str">
        <f t="shared" si="47"/>
        <v/>
      </c>
      <c r="M514" s="354" t="s">
        <v>68</v>
      </c>
      <c r="N514" s="366" t="str">
        <f t="shared" si="44"/>
        <v/>
      </c>
    </row>
    <row r="515" spans="1:14" ht="17.25" customHeight="1" x14ac:dyDescent="0.3">
      <c r="A515" s="24"/>
      <c r="B515" s="345">
        <v>503</v>
      </c>
      <c r="C515" s="346"/>
      <c r="D515" s="346"/>
      <c r="E515" s="347"/>
      <c r="F515" s="348" t="str">
        <f>IFERROR(VLOOKUP(E515,'Lookup Tables'!$D$4:$F$19,3,FALSE)*$O$6,"")</f>
        <v/>
      </c>
      <c r="G515" s="349">
        <f t="shared" si="42"/>
        <v>100</v>
      </c>
      <c r="H515" s="350" t="str">
        <f t="shared" si="43"/>
        <v/>
      </c>
      <c r="I515" s="351" t="str">
        <f t="shared" si="46"/>
        <v/>
      </c>
      <c r="J515" s="352">
        <v>100</v>
      </c>
      <c r="K515" s="369" t="str">
        <f t="shared" si="45"/>
        <v/>
      </c>
      <c r="L515" s="353" t="str">
        <f t="shared" si="47"/>
        <v/>
      </c>
      <c r="M515" s="354" t="s">
        <v>68</v>
      </c>
      <c r="N515" s="366" t="str">
        <f t="shared" si="44"/>
        <v/>
      </c>
    </row>
    <row r="516" spans="1:14" ht="17.25" customHeight="1" x14ac:dyDescent="0.3">
      <c r="A516" s="24"/>
      <c r="B516" s="345">
        <v>504</v>
      </c>
      <c r="C516" s="346"/>
      <c r="D516" s="346"/>
      <c r="E516" s="347"/>
      <c r="F516" s="348" t="str">
        <f>IFERROR(VLOOKUP(E516,'Lookup Tables'!$D$4:$F$19,3,FALSE)*$O$6,"")</f>
        <v/>
      </c>
      <c r="G516" s="349">
        <f t="shared" si="42"/>
        <v>100</v>
      </c>
      <c r="H516" s="350" t="str">
        <f t="shared" si="43"/>
        <v/>
      </c>
      <c r="I516" s="351" t="str">
        <f t="shared" si="46"/>
        <v/>
      </c>
      <c r="J516" s="352">
        <v>100</v>
      </c>
      <c r="K516" s="369" t="str">
        <f t="shared" si="45"/>
        <v/>
      </c>
      <c r="L516" s="353" t="str">
        <f t="shared" si="47"/>
        <v/>
      </c>
      <c r="M516" s="354" t="s">
        <v>68</v>
      </c>
      <c r="N516" s="366" t="str">
        <f t="shared" si="44"/>
        <v/>
      </c>
    </row>
    <row r="517" spans="1:14" ht="17.25" customHeight="1" x14ac:dyDescent="0.3">
      <c r="A517" s="24"/>
      <c r="B517" s="345">
        <v>505</v>
      </c>
      <c r="C517" s="346"/>
      <c r="D517" s="346"/>
      <c r="E517" s="347"/>
      <c r="F517" s="348" t="str">
        <f>IFERROR(VLOOKUP(E517,'Lookup Tables'!$D$4:$F$19,3,FALSE)*$O$6,"")</f>
        <v/>
      </c>
      <c r="G517" s="349">
        <f t="shared" si="42"/>
        <v>100</v>
      </c>
      <c r="H517" s="350" t="str">
        <f t="shared" si="43"/>
        <v/>
      </c>
      <c r="I517" s="351" t="str">
        <f t="shared" si="46"/>
        <v/>
      </c>
      <c r="J517" s="352">
        <v>100</v>
      </c>
      <c r="K517" s="369" t="str">
        <f t="shared" si="45"/>
        <v/>
      </c>
      <c r="L517" s="353" t="str">
        <f t="shared" si="47"/>
        <v/>
      </c>
      <c r="M517" s="354" t="s">
        <v>68</v>
      </c>
      <c r="N517" s="366" t="str">
        <f t="shared" si="44"/>
        <v/>
      </c>
    </row>
    <row r="518" spans="1:14" ht="17.25" customHeight="1" x14ac:dyDescent="0.3">
      <c r="A518" s="24"/>
      <c r="B518" s="345">
        <v>506</v>
      </c>
      <c r="C518" s="346"/>
      <c r="D518" s="346"/>
      <c r="E518" s="347"/>
      <c r="F518" s="348" t="str">
        <f>IFERROR(VLOOKUP(E518,'Lookup Tables'!$D$4:$F$19,3,FALSE)*$O$6,"")</f>
        <v/>
      </c>
      <c r="G518" s="349">
        <f t="shared" si="42"/>
        <v>100</v>
      </c>
      <c r="H518" s="350" t="str">
        <f t="shared" si="43"/>
        <v/>
      </c>
      <c r="I518" s="351" t="str">
        <f t="shared" si="46"/>
        <v/>
      </c>
      <c r="J518" s="352">
        <v>100</v>
      </c>
      <c r="K518" s="369" t="str">
        <f t="shared" si="45"/>
        <v/>
      </c>
      <c r="L518" s="353" t="str">
        <f t="shared" si="47"/>
        <v/>
      </c>
      <c r="M518" s="354" t="s">
        <v>68</v>
      </c>
      <c r="N518" s="366" t="str">
        <f t="shared" si="44"/>
        <v/>
      </c>
    </row>
    <row r="519" spans="1:14" ht="17.25" customHeight="1" x14ac:dyDescent="0.3">
      <c r="A519" s="24"/>
      <c r="B519" s="345">
        <v>507</v>
      </c>
      <c r="C519" s="346"/>
      <c r="D519" s="346"/>
      <c r="E519" s="347"/>
      <c r="F519" s="348" t="str">
        <f>IFERROR(VLOOKUP(E519,'Lookup Tables'!$D$4:$F$19,3,FALSE)*$O$6,"")</f>
        <v/>
      </c>
      <c r="G519" s="349">
        <f t="shared" si="42"/>
        <v>100</v>
      </c>
      <c r="H519" s="350" t="str">
        <f t="shared" si="43"/>
        <v/>
      </c>
      <c r="I519" s="351" t="str">
        <f t="shared" si="46"/>
        <v/>
      </c>
      <c r="J519" s="352">
        <v>100</v>
      </c>
      <c r="K519" s="369" t="str">
        <f t="shared" si="45"/>
        <v/>
      </c>
      <c r="L519" s="353" t="str">
        <f t="shared" si="47"/>
        <v/>
      </c>
      <c r="M519" s="354" t="s">
        <v>68</v>
      </c>
      <c r="N519" s="366" t="str">
        <f t="shared" si="44"/>
        <v/>
      </c>
    </row>
    <row r="520" spans="1:14" ht="17.25" customHeight="1" x14ac:dyDescent="0.3">
      <c r="A520" s="24"/>
      <c r="B520" s="345">
        <v>508</v>
      </c>
      <c r="C520" s="346"/>
      <c r="D520" s="346"/>
      <c r="E520" s="347"/>
      <c r="F520" s="348" t="str">
        <f>IFERROR(VLOOKUP(E520,'Lookup Tables'!$D$4:$F$19,3,FALSE)*$O$6,"")</f>
        <v/>
      </c>
      <c r="G520" s="349">
        <f t="shared" si="42"/>
        <v>100</v>
      </c>
      <c r="H520" s="350" t="str">
        <f t="shared" si="43"/>
        <v/>
      </c>
      <c r="I520" s="351" t="str">
        <f t="shared" si="46"/>
        <v/>
      </c>
      <c r="J520" s="352">
        <v>100</v>
      </c>
      <c r="K520" s="369" t="str">
        <f t="shared" si="45"/>
        <v/>
      </c>
      <c r="L520" s="353" t="str">
        <f t="shared" si="47"/>
        <v/>
      </c>
      <c r="M520" s="354" t="s">
        <v>68</v>
      </c>
      <c r="N520" s="366" t="str">
        <f t="shared" si="44"/>
        <v/>
      </c>
    </row>
    <row r="521" spans="1:14" ht="17.25" customHeight="1" x14ac:dyDescent="0.3">
      <c r="A521" s="24"/>
      <c r="B521" s="345">
        <v>509</v>
      </c>
      <c r="C521" s="346"/>
      <c r="D521" s="346"/>
      <c r="E521" s="347"/>
      <c r="F521" s="348" t="str">
        <f>IFERROR(VLOOKUP(E521,'Lookup Tables'!$D$4:$F$19,3,FALSE)*$O$6,"")</f>
        <v/>
      </c>
      <c r="G521" s="349">
        <f t="shared" si="42"/>
        <v>100</v>
      </c>
      <c r="H521" s="350" t="str">
        <f t="shared" si="43"/>
        <v/>
      </c>
      <c r="I521" s="351" t="str">
        <f t="shared" si="46"/>
        <v/>
      </c>
      <c r="J521" s="352">
        <v>100</v>
      </c>
      <c r="K521" s="369" t="str">
        <f t="shared" si="45"/>
        <v/>
      </c>
      <c r="L521" s="353" t="str">
        <f t="shared" si="47"/>
        <v/>
      </c>
      <c r="M521" s="354" t="s">
        <v>68</v>
      </c>
      <c r="N521" s="366" t="str">
        <f t="shared" si="44"/>
        <v/>
      </c>
    </row>
    <row r="522" spans="1:14" ht="17.25" customHeight="1" x14ac:dyDescent="0.3">
      <c r="A522" s="24"/>
      <c r="B522" s="345">
        <v>510</v>
      </c>
      <c r="C522" s="346"/>
      <c r="D522" s="346"/>
      <c r="E522" s="347"/>
      <c r="F522" s="348" t="str">
        <f>IFERROR(VLOOKUP(E522,'Lookup Tables'!$D$4:$F$19,3,FALSE)*$O$6,"")</f>
        <v/>
      </c>
      <c r="G522" s="349">
        <f t="shared" si="42"/>
        <v>100</v>
      </c>
      <c r="H522" s="350" t="str">
        <f t="shared" si="43"/>
        <v/>
      </c>
      <c r="I522" s="351" t="str">
        <f t="shared" si="46"/>
        <v/>
      </c>
      <c r="J522" s="352">
        <v>100</v>
      </c>
      <c r="K522" s="369" t="str">
        <f t="shared" si="45"/>
        <v/>
      </c>
      <c r="L522" s="353" t="str">
        <f t="shared" si="47"/>
        <v/>
      </c>
      <c r="M522" s="354" t="s">
        <v>68</v>
      </c>
      <c r="N522" s="366" t="str">
        <f t="shared" si="44"/>
        <v/>
      </c>
    </row>
    <row r="523" spans="1:14" ht="17.25" customHeight="1" x14ac:dyDescent="0.3">
      <c r="A523" s="24"/>
      <c r="B523" s="345">
        <v>511</v>
      </c>
      <c r="C523" s="346"/>
      <c r="D523" s="346"/>
      <c r="E523" s="347"/>
      <c r="F523" s="348" t="str">
        <f>IFERROR(VLOOKUP(E523,'Lookup Tables'!$D$4:$F$19,3,FALSE)*$O$6,"")</f>
        <v/>
      </c>
      <c r="G523" s="349">
        <f t="shared" si="42"/>
        <v>100</v>
      </c>
      <c r="H523" s="350" t="str">
        <f t="shared" si="43"/>
        <v/>
      </c>
      <c r="I523" s="351" t="str">
        <f t="shared" si="46"/>
        <v/>
      </c>
      <c r="J523" s="352">
        <v>100</v>
      </c>
      <c r="K523" s="369" t="str">
        <f t="shared" si="45"/>
        <v/>
      </c>
      <c r="L523" s="353" t="str">
        <f t="shared" si="47"/>
        <v/>
      </c>
      <c r="M523" s="354" t="s">
        <v>68</v>
      </c>
      <c r="N523" s="366" t="str">
        <f t="shared" si="44"/>
        <v/>
      </c>
    </row>
    <row r="524" spans="1:14" ht="17.25" customHeight="1" x14ac:dyDescent="0.3">
      <c r="A524" s="24"/>
      <c r="B524" s="345">
        <v>512</v>
      </c>
      <c r="C524" s="346"/>
      <c r="D524" s="346"/>
      <c r="E524" s="347"/>
      <c r="F524" s="348" t="str">
        <f>IFERROR(VLOOKUP(E524,'Lookup Tables'!$D$4:$F$19,3,FALSE)*$O$6,"")</f>
        <v/>
      </c>
      <c r="G524" s="349">
        <f t="shared" si="42"/>
        <v>100</v>
      </c>
      <c r="H524" s="350" t="str">
        <f t="shared" si="43"/>
        <v/>
      </c>
      <c r="I524" s="351" t="str">
        <f t="shared" si="46"/>
        <v/>
      </c>
      <c r="J524" s="352">
        <v>100</v>
      </c>
      <c r="K524" s="369" t="str">
        <f t="shared" si="45"/>
        <v/>
      </c>
      <c r="L524" s="353" t="str">
        <f t="shared" si="47"/>
        <v/>
      </c>
      <c r="M524" s="354" t="s">
        <v>68</v>
      </c>
      <c r="N524" s="366" t="str">
        <f t="shared" si="44"/>
        <v/>
      </c>
    </row>
    <row r="525" spans="1:14" ht="17.25" customHeight="1" x14ac:dyDescent="0.3">
      <c r="A525" s="24"/>
      <c r="B525" s="345">
        <v>513</v>
      </c>
      <c r="C525" s="346"/>
      <c r="D525" s="346"/>
      <c r="E525" s="347"/>
      <c r="F525" s="348" t="str">
        <f>IFERROR(VLOOKUP(E525,'Lookup Tables'!$D$4:$F$19,3,FALSE)*$O$6,"")</f>
        <v/>
      </c>
      <c r="G525" s="349">
        <f t="shared" ref="G525:G588" si="48">$O$4</f>
        <v>100</v>
      </c>
      <c r="H525" s="350" t="str">
        <f t="shared" ref="H525:H588" si="49">IF(ISBLANK($E525),"",$F525*($O$4/100))</f>
        <v/>
      </c>
      <c r="I525" s="351" t="str">
        <f t="shared" si="46"/>
        <v/>
      </c>
      <c r="J525" s="352">
        <v>100</v>
      </c>
      <c r="K525" s="369" t="str">
        <f t="shared" si="45"/>
        <v/>
      </c>
      <c r="L525" s="353" t="str">
        <f t="shared" si="47"/>
        <v/>
      </c>
      <c r="M525" s="354" t="s">
        <v>68</v>
      </c>
      <c r="N525" s="366" t="str">
        <f t="shared" ref="N525:N588" si="50">IF(ISBLANK($M525),"",IF(ISBLANK($E525),"",$L525*INDEX(Life_expectancy_factor,MATCH($M525,Life_expectancy_input,0))))</f>
        <v/>
      </c>
    </row>
    <row r="526" spans="1:14" ht="17.25" customHeight="1" x14ac:dyDescent="0.3">
      <c r="A526" s="24"/>
      <c r="B526" s="345">
        <v>514</v>
      </c>
      <c r="C526" s="346"/>
      <c r="D526" s="346"/>
      <c r="E526" s="347"/>
      <c r="F526" s="348" t="str">
        <f>IFERROR(VLOOKUP(E526,'Lookup Tables'!$D$4:$F$19,3,FALSE)*$O$6,"")</f>
        <v/>
      </c>
      <c r="G526" s="349">
        <f t="shared" si="48"/>
        <v>100</v>
      </c>
      <c r="H526" s="350" t="str">
        <f t="shared" si="49"/>
        <v/>
      </c>
      <c r="I526" s="351" t="str">
        <f t="shared" si="46"/>
        <v/>
      </c>
      <c r="J526" s="352">
        <v>100</v>
      </c>
      <c r="K526" s="369" t="str">
        <f t="shared" ref="K526:K589" si="51">IF(ISBLANK($E526),"",$I526*($J526/100))</f>
        <v/>
      </c>
      <c r="L526" s="353" t="str">
        <f t="shared" si="47"/>
        <v/>
      </c>
      <c r="M526" s="354" t="s">
        <v>68</v>
      </c>
      <c r="N526" s="366" t="str">
        <f t="shared" si="50"/>
        <v/>
      </c>
    </row>
    <row r="527" spans="1:14" ht="17.25" customHeight="1" x14ac:dyDescent="0.3">
      <c r="A527" s="24"/>
      <c r="B527" s="345">
        <v>515</v>
      </c>
      <c r="C527" s="346"/>
      <c r="D527" s="346"/>
      <c r="E527" s="347"/>
      <c r="F527" s="348" t="str">
        <f>IFERROR(VLOOKUP(E527,'Lookup Tables'!$D$4:$F$19,3,FALSE)*$O$6,"")</f>
        <v/>
      </c>
      <c r="G527" s="349">
        <f t="shared" si="48"/>
        <v>100</v>
      </c>
      <c r="H527" s="350" t="str">
        <f t="shared" si="49"/>
        <v/>
      </c>
      <c r="I527" s="351" t="str">
        <f t="shared" ref="I527:I590" si="52">H527</f>
        <v/>
      </c>
      <c r="J527" s="352">
        <v>100</v>
      </c>
      <c r="K527" s="369" t="str">
        <f t="shared" si="51"/>
        <v/>
      </c>
      <c r="L527" s="353" t="str">
        <f t="shared" ref="L527:L590" si="53">K527</f>
        <v/>
      </c>
      <c r="M527" s="354" t="s">
        <v>68</v>
      </c>
      <c r="N527" s="366" t="str">
        <f t="shared" si="50"/>
        <v/>
      </c>
    </row>
    <row r="528" spans="1:14" ht="17.25" customHeight="1" x14ac:dyDescent="0.3">
      <c r="A528" s="24"/>
      <c r="B528" s="345">
        <v>516</v>
      </c>
      <c r="C528" s="346"/>
      <c r="D528" s="346"/>
      <c r="E528" s="347"/>
      <c r="F528" s="348" t="str">
        <f>IFERROR(VLOOKUP(E528,'Lookup Tables'!$D$4:$F$19,3,FALSE)*$O$6,"")</f>
        <v/>
      </c>
      <c r="G528" s="349">
        <f t="shared" si="48"/>
        <v>100</v>
      </c>
      <c r="H528" s="350" t="str">
        <f t="shared" si="49"/>
        <v/>
      </c>
      <c r="I528" s="351" t="str">
        <f t="shared" si="52"/>
        <v/>
      </c>
      <c r="J528" s="352">
        <v>100</v>
      </c>
      <c r="K528" s="369" t="str">
        <f t="shared" si="51"/>
        <v/>
      </c>
      <c r="L528" s="353" t="str">
        <f t="shared" si="53"/>
        <v/>
      </c>
      <c r="M528" s="354" t="s">
        <v>68</v>
      </c>
      <c r="N528" s="366" t="str">
        <f t="shared" si="50"/>
        <v/>
      </c>
    </row>
    <row r="529" spans="1:14" ht="17.25" customHeight="1" x14ac:dyDescent="0.3">
      <c r="A529" s="24"/>
      <c r="B529" s="345">
        <v>517</v>
      </c>
      <c r="C529" s="346"/>
      <c r="D529" s="346"/>
      <c r="E529" s="347"/>
      <c r="F529" s="348" t="str">
        <f>IFERROR(VLOOKUP(E529,'Lookup Tables'!$D$4:$F$19,3,FALSE)*$O$6,"")</f>
        <v/>
      </c>
      <c r="G529" s="349">
        <f t="shared" si="48"/>
        <v>100</v>
      </c>
      <c r="H529" s="350" t="str">
        <f t="shared" si="49"/>
        <v/>
      </c>
      <c r="I529" s="351" t="str">
        <f t="shared" si="52"/>
        <v/>
      </c>
      <c r="J529" s="352">
        <v>100</v>
      </c>
      <c r="K529" s="369" t="str">
        <f t="shared" si="51"/>
        <v/>
      </c>
      <c r="L529" s="353" t="str">
        <f t="shared" si="53"/>
        <v/>
      </c>
      <c r="M529" s="354" t="s">
        <v>68</v>
      </c>
      <c r="N529" s="366" t="str">
        <f t="shared" si="50"/>
        <v/>
      </c>
    </row>
    <row r="530" spans="1:14" ht="17.25" customHeight="1" x14ac:dyDescent="0.3">
      <c r="A530" s="24"/>
      <c r="B530" s="345">
        <v>518</v>
      </c>
      <c r="C530" s="346"/>
      <c r="D530" s="346"/>
      <c r="E530" s="347"/>
      <c r="F530" s="348" t="str">
        <f>IFERROR(VLOOKUP(E530,'Lookup Tables'!$D$4:$F$19,3,FALSE)*$O$6,"")</f>
        <v/>
      </c>
      <c r="G530" s="349">
        <f t="shared" si="48"/>
        <v>100</v>
      </c>
      <c r="H530" s="350" t="str">
        <f t="shared" si="49"/>
        <v/>
      </c>
      <c r="I530" s="351" t="str">
        <f t="shared" si="52"/>
        <v/>
      </c>
      <c r="J530" s="352">
        <v>100</v>
      </c>
      <c r="K530" s="369" t="str">
        <f t="shared" si="51"/>
        <v/>
      </c>
      <c r="L530" s="353" t="str">
        <f t="shared" si="53"/>
        <v/>
      </c>
      <c r="M530" s="354" t="s">
        <v>68</v>
      </c>
      <c r="N530" s="366" t="str">
        <f t="shared" si="50"/>
        <v/>
      </c>
    </row>
    <row r="531" spans="1:14" ht="17.25" customHeight="1" x14ac:dyDescent="0.3">
      <c r="A531" s="24"/>
      <c r="B531" s="345">
        <v>519</v>
      </c>
      <c r="C531" s="346"/>
      <c r="D531" s="346"/>
      <c r="E531" s="347"/>
      <c r="F531" s="348" t="str">
        <f>IFERROR(VLOOKUP(E531,'Lookup Tables'!$D$4:$F$19,3,FALSE)*$O$6,"")</f>
        <v/>
      </c>
      <c r="G531" s="349">
        <f t="shared" si="48"/>
        <v>100</v>
      </c>
      <c r="H531" s="350" t="str">
        <f t="shared" si="49"/>
        <v/>
      </c>
      <c r="I531" s="351" t="str">
        <f t="shared" si="52"/>
        <v/>
      </c>
      <c r="J531" s="352">
        <v>100</v>
      </c>
      <c r="K531" s="369" t="str">
        <f t="shared" si="51"/>
        <v/>
      </c>
      <c r="L531" s="353" t="str">
        <f t="shared" si="53"/>
        <v/>
      </c>
      <c r="M531" s="354" t="s">
        <v>68</v>
      </c>
      <c r="N531" s="366" t="str">
        <f t="shared" si="50"/>
        <v/>
      </c>
    </row>
    <row r="532" spans="1:14" ht="17.25" customHeight="1" x14ac:dyDescent="0.3">
      <c r="A532" s="24"/>
      <c r="B532" s="345">
        <v>520</v>
      </c>
      <c r="C532" s="346"/>
      <c r="D532" s="346"/>
      <c r="E532" s="347"/>
      <c r="F532" s="348" t="str">
        <f>IFERROR(VLOOKUP(E532,'Lookup Tables'!$D$4:$F$19,3,FALSE)*$O$6,"")</f>
        <v/>
      </c>
      <c r="G532" s="349">
        <f t="shared" si="48"/>
        <v>100</v>
      </c>
      <c r="H532" s="350" t="str">
        <f t="shared" si="49"/>
        <v/>
      </c>
      <c r="I532" s="351" t="str">
        <f t="shared" si="52"/>
        <v/>
      </c>
      <c r="J532" s="352">
        <v>100</v>
      </c>
      <c r="K532" s="369" t="str">
        <f t="shared" si="51"/>
        <v/>
      </c>
      <c r="L532" s="353" t="str">
        <f t="shared" si="53"/>
        <v/>
      </c>
      <c r="M532" s="354" t="s">
        <v>68</v>
      </c>
      <c r="N532" s="366" t="str">
        <f t="shared" si="50"/>
        <v/>
      </c>
    </row>
    <row r="533" spans="1:14" ht="17.25" customHeight="1" x14ac:dyDescent="0.3">
      <c r="A533" s="24"/>
      <c r="B533" s="345">
        <v>521</v>
      </c>
      <c r="C533" s="346"/>
      <c r="D533" s="346"/>
      <c r="E533" s="347"/>
      <c r="F533" s="348" t="str">
        <f>IFERROR(VLOOKUP(E533,'Lookup Tables'!$D$4:$F$19,3,FALSE)*$O$6,"")</f>
        <v/>
      </c>
      <c r="G533" s="349">
        <f t="shared" si="48"/>
        <v>100</v>
      </c>
      <c r="H533" s="350" t="str">
        <f t="shared" si="49"/>
        <v/>
      </c>
      <c r="I533" s="351" t="str">
        <f t="shared" si="52"/>
        <v/>
      </c>
      <c r="J533" s="352">
        <v>100</v>
      </c>
      <c r="K533" s="369" t="str">
        <f t="shared" si="51"/>
        <v/>
      </c>
      <c r="L533" s="353" t="str">
        <f t="shared" si="53"/>
        <v/>
      </c>
      <c r="M533" s="354" t="s">
        <v>68</v>
      </c>
      <c r="N533" s="366" t="str">
        <f t="shared" si="50"/>
        <v/>
      </c>
    </row>
    <row r="534" spans="1:14" ht="17.25" customHeight="1" x14ac:dyDescent="0.3">
      <c r="A534" s="24"/>
      <c r="B534" s="345">
        <v>522</v>
      </c>
      <c r="C534" s="346"/>
      <c r="D534" s="346"/>
      <c r="E534" s="347"/>
      <c r="F534" s="348" t="str">
        <f>IFERROR(VLOOKUP(E534,'Lookup Tables'!$D$4:$F$19,3,FALSE)*$O$6,"")</f>
        <v/>
      </c>
      <c r="G534" s="349">
        <f t="shared" si="48"/>
        <v>100</v>
      </c>
      <c r="H534" s="350" t="str">
        <f t="shared" si="49"/>
        <v/>
      </c>
      <c r="I534" s="351" t="str">
        <f t="shared" si="52"/>
        <v/>
      </c>
      <c r="J534" s="352">
        <v>100</v>
      </c>
      <c r="K534" s="369" t="str">
        <f t="shared" si="51"/>
        <v/>
      </c>
      <c r="L534" s="353" t="str">
        <f t="shared" si="53"/>
        <v/>
      </c>
      <c r="M534" s="354" t="s">
        <v>68</v>
      </c>
      <c r="N534" s="366" t="str">
        <f t="shared" si="50"/>
        <v/>
      </c>
    </row>
    <row r="535" spans="1:14" ht="17.25" customHeight="1" x14ac:dyDescent="0.3">
      <c r="A535" s="24"/>
      <c r="B535" s="345">
        <v>523</v>
      </c>
      <c r="C535" s="346"/>
      <c r="D535" s="346"/>
      <c r="E535" s="347"/>
      <c r="F535" s="348" t="str">
        <f>IFERROR(VLOOKUP(E535,'Lookup Tables'!$D$4:$F$19,3,FALSE)*$O$6,"")</f>
        <v/>
      </c>
      <c r="G535" s="349">
        <f t="shared" si="48"/>
        <v>100</v>
      </c>
      <c r="H535" s="350" t="str">
        <f t="shared" si="49"/>
        <v/>
      </c>
      <c r="I535" s="351" t="str">
        <f t="shared" si="52"/>
        <v/>
      </c>
      <c r="J535" s="352">
        <v>100</v>
      </c>
      <c r="K535" s="369" t="str">
        <f t="shared" si="51"/>
        <v/>
      </c>
      <c r="L535" s="353" t="str">
        <f t="shared" si="53"/>
        <v/>
      </c>
      <c r="M535" s="354" t="s">
        <v>68</v>
      </c>
      <c r="N535" s="366" t="str">
        <f t="shared" si="50"/>
        <v/>
      </c>
    </row>
    <row r="536" spans="1:14" ht="17.25" customHeight="1" x14ac:dyDescent="0.3">
      <c r="A536" s="24"/>
      <c r="B536" s="345">
        <v>524</v>
      </c>
      <c r="C536" s="346"/>
      <c r="D536" s="346"/>
      <c r="E536" s="347"/>
      <c r="F536" s="348" t="str">
        <f>IFERROR(VLOOKUP(E536,'Lookup Tables'!$D$4:$F$19,3,FALSE)*$O$6,"")</f>
        <v/>
      </c>
      <c r="G536" s="349">
        <f t="shared" si="48"/>
        <v>100</v>
      </c>
      <c r="H536" s="350" t="str">
        <f t="shared" si="49"/>
        <v/>
      </c>
      <c r="I536" s="351" t="str">
        <f t="shared" si="52"/>
        <v/>
      </c>
      <c r="J536" s="352">
        <v>100</v>
      </c>
      <c r="K536" s="369" t="str">
        <f t="shared" si="51"/>
        <v/>
      </c>
      <c r="L536" s="353" t="str">
        <f t="shared" si="53"/>
        <v/>
      </c>
      <c r="M536" s="354" t="s">
        <v>68</v>
      </c>
      <c r="N536" s="366" t="str">
        <f t="shared" si="50"/>
        <v/>
      </c>
    </row>
    <row r="537" spans="1:14" ht="17.25" customHeight="1" x14ac:dyDescent="0.3">
      <c r="A537" s="24"/>
      <c r="B537" s="345">
        <v>525</v>
      </c>
      <c r="C537" s="346"/>
      <c r="D537" s="346"/>
      <c r="E537" s="347"/>
      <c r="F537" s="348" t="str">
        <f>IFERROR(VLOOKUP(E537,'Lookup Tables'!$D$4:$F$19,3,FALSE)*$O$6,"")</f>
        <v/>
      </c>
      <c r="G537" s="349">
        <f t="shared" si="48"/>
        <v>100</v>
      </c>
      <c r="H537" s="350" t="str">
        <f t="shared" si="49"/>
        <v/>
      </c>
      <c r="I537" s="351" t="str">
        <f t="shared" si="52"/>
        <v/>
      </c>
      <c r="J537" s="352">
        <v>100</v>
      </c>
      <c r="K537" s="369" t="str">
        <f t="shared" si="51"/>
        <v/>
      </c>
      <c r="L537" s="353" t="str">
        <f t="shared" si="53"/>
        <v/>
      </c>
      <c r="M537" s="354" t="s">
        <v>68</v>
      </c>
      <c r="N537" s="366" t="str">
        <f t="shared" si="50"/>
        <v/>
      </c>
    </row>
    <row r="538" spans="1:14" ht="17.25" customHeight="1" x14ac:dyDescent="0.3">
      <c r="A538" s="24"/>
      <c r="B538" s="345">
        <v>526</v>
      </c>
      <c r="C538" s="346"/>
      <c r="D538" s="346"/>
      <c r="E538" s="347"/>
      <c r="F538" s="348" t="str">
        <f>IFERROR(VLOOKUP(E538,'Lookup Tables'!$D$4:$F$19,3,FALSE)*$O$6,"")</f>
        <v/>
      </c>
      <c r="G538" s="349">
        <f t="shared" si="48"/>
        <v>100</v>
      </c>
      <c r="H538" s="350" t="str">
        <f t="shared" si="49"/>
        <v/>
      </c>
      <c r="I538" s="351" t="str">
        <f t="shared" si="52"/>
        <v/>
      </c>
      <c r="J538" s="352">
        <v>100</v>
      </c>
      <c r="K538" s="369" t="str">
        <f t="shared" si="51"/>
        <v/>
      </c>
      <c r="L538" s="353" t="str">
        <f t="shared" si="53"/>
        <v/>
      </c>
      <c r="M538" s="354" t="s">
        <v>68</v>
      </c>
      <c r="N538" s="366" t="str">
        <f t="shared" si="50"/>
        <v/>
      </c>
    </row>
    <row r="539" spans="1:14" ht="17.25" customHeight="1" x14ac:dyDescent="0.3">
      <c r="A539" s="24"/>
      <c r="B539" s="345">
        <v>527</v>
      </c>
      <c r="C539" s="346"/>
      <c r="D539" s="346"/>
      <c r="E539" s="347"/>
      <c r="F539" s="348" t="str">
        <f>IFERROR(VLOOKUP(E539,'Lookup Tables'!$D$4:$F$19,3,FALSE)*$O$6,"")</f>
        <v/>
      </c>
      <c r="G539" s="349">
        <f t="shared" si="48"/>
        <v>100</v>
      </c>
      <c r="H539" s="350" t="str">
        <f t="shared" si="49"/>
        <v/>
      </c>
      <c r="I539" s="351" t="str">
        <f t="shared" si="52"/>
        <v/>
      </c>
      <c r="J539" s="352">
        <v>100</v>
      </c>
      <c r="K539" s="369" t="str">
        <f t="shared" si="51"/>
        <v/>
      </c>
      <c r="L539" s="353" t="str">
        <f t="shared" si="53"/>
        <v/>
      </c>
      <c r="M539" s="354" t="s">
        <v>68</v>
      </c>
      <c r="N539" s="366" t="str">
        <f t="shared" si="50"/>
        <v/>
      </c>
    </row>
    <row r="540" spans="1:14" ht="17.25" customHeight="1" x14ac:dyDescent="0.3">
      <c r="A540" s="24"/>
      <c r="B540" s="345">
        <v>528</v>
      </c>
      <c r="C540" s="346"/>
      <c r="D540" s="346"/>
      <c r="E540" s="347"/>
      <c r="F540" s="348" t="str">
        <f>IFERROR(VLOOKUP(E540,'Lookup Tables'!$D$4:$F$19,3,FALSE)*$O$6,"")</f>
        <v/>
      </c>
      <c r="G540" s="349">
        <f t="shared" si="48"/>
        <v>100</v>
      </c>
      <c r="H540" s="350" t="str">
        <f t="shared" si="49"/>
        <v/>
      </c>
      <c r="I540" s="351" t="str">
        <f t="shared" si="52"/>
        <v/>
      </c>
      <c r="J540" s="352">
        <v>100</v>
      </c>
      <c r="K540" s="369" t="str">
        <f t="shared" si="51"/>
        <v/>
      </c>
      <c r="L540" s="353" t="str">
        <f t="shared" si="53"/>
        <v/>
      </c>
      <c r="M540" s="354" t="s">
        <v>68</v>
      </c>
      <c r="N540" s="366" t="str">
        <f t="shared" si="50"/>
        <v/>
      </c>
    </row>
    <row r="541" spans="1:14" ht="17.25" customHeight="1" x14ac:dyDescent="0.3">
      <c r="A541" s="24"/>
      <c r="B541" s="345">
        <v>529</v>
      </c>
      <c r="C541" s="346"/>
      <c r="D541" s="346"/>
      <c r="E541" s="347"/>
      <c r="F541" s="348" t="str">
        <f>IFERROR(VLOOKUP(E541,'Lookup Tables'!$D$4:$F$19,3,FALSE)*$O$6,"")</f>
        <v/>
      </c>
      <c r="G541" s="349">
        <f t="shared" si="48"/>
        <v>100</v>
      </c>
      <c r="H541" s="350" t="str">
        <f t="shared" si="49"/>
        <v/>
      </c>
      <c r="I541" s="351" t="str">
        <f t="shared" si="52"/>
        <v/>
      </c>
      <c r="J541" s="352">
        <v>100</v>
      </c>
      <c r="K541" s="369" t="str">
        <f t="shared" si="51"/>
        <v/>
      </c>
      <c r="L541" s="353" t="str">
        <f t="shared" si="53"/>
        <v/>
      </c>
      <c r="M541" s="354" t="s">
        <v>68</v>
      </c>
      <c r="N541" s="366" t="str">
        <f t="shared" si="50"/>
        <v/>
      </c>
    </row>
    <row r="542" spans="1:14" ht="17.25" customHeight="1" x14ac:dyDescent="0.3">
      <c r="A542" s="24"/>
      <c r="B542" s="345">
        <v>530</v>
      </c>
      <c r="C542" s="346"/>
      <c r="D542" s="346"/>
      <c r="E542" s="347"/>
      <c r="F542" s="348" t="str">
        <f>IFERROR(VLOOKUP(E542,'Lookup Tables'!$D$4:$F$19,3,FALSE)*$O$6,"")</f>
        <v/>
      </c>
      <c r="G542" s="349">
        <f t="shared" si="48"/>
        <v>100</v>
      </c>
      <c r="H542" s="350" t="str">
        <f t="shared" si="49"/>
        <v/>
      </c>
      <c r="I542" s="351" t="str">
        <f t="shared" si="52"/>
        <v/>
      </c>
      <c r="J542" s="352">
        <v>100</v>
      </c>
      <c r="K542" s="369" t="str">
        <f t="shared" si="51"/>
        <v/>
      </c>
      <c r="L542" s="353" t="str">
        <f t="shared" si="53"/>
        <v/>
      </c>
      <c r="M542" s="354" t="s">
        <v>68</v>
      </c>
      <c r="N542" s="366" t="str">
        <f t="shared" si="50"/>
        <v/>
      </c>
    </row>
    <row r="543" spans="1:14" ht="17.25" customHeight="1" x14ac:dyDescent="0.3">
      <c r="A543" s="24"/>
      <c r="B543" s="345">
        <v>531</v>
      </c>
      <c r="C543" s="346"/>
      <c r="D543" s="346"/>
      <c r="E543" s="347"/>
      <c r="F543" s="348" t="str">
        <f>IFERROR(VLOOKUP(E543,'Lookup Tables'!$D$4:$F$19,3,FALSE)*$O$6,"")</f>
        <v/>
      </c>
      <c r="G543" s="349">
        <f t="shared" si="48"/>
        <v>100</v>
      </c>
      <c r="H543" s="350" t="str">
        <f t="shared" si="49"/>
        <v/>
      </c>
      <c r="I543" s="351" t="str">
        <f t="shared" si="52"/>
        <v/>
      </c>
      <c r="J543" s="352">
        <v>100</v>
      </c>
      <c r="K543" s="369" t="str">
        <f t="shared" si="51"/>
        <v/>
      </c>
      <c r="L543" s="353" t="str">
        <f t="shared" si="53"/>
        <v/>
      </c>
      <c r="M543" s="354" t="s">
        <v>68</v>
      </c>
      <c r="N543" s="366" t="str">
        <f t="shared" si="50"/>
        <v/>
      </c>
    </row>
    <row r="544" spans="1:14" ht="17.25" customHeight="1" x14ac:dyDescent="0.3">
      <c r="A544" s="24"/>
      <c r="B544" s="345">
        <v>532</v>
      </c>
      <c r="C544" s="346"/>
      <c r="D544" s="346"/>
      <c r="E544" s="347"/>
      <c r="F544" s="348" t="str">
        <f>IFERROR(VLOOKUP(E544,'Lookup Tables'!$D$4:$F$19,3,FALSE)*$O$6,"")</f>
        <v/>
      </c>
      <c r="G544" s="349">
        <f t="shared" si="48"/>
        <v>100</v>
      </c>
      <c r="H544" s="350" t="str">
        <f t="shared" si="49"/>
        <v/>
      </c>
      <c r="I544" s="351" t="str">
        <f t="shared" si="52"/>
        <v/>
      </c>
      <c r="J544" s="352">
        <v>100</v>
      </c>
      <c r="K544" s="369" t="str">
        <f t="shared" si="51"/>
        <v/>
      </c>
      <c r="L544" s="353" t="str">
        <f t="shared" si="53"/>
        <v/>
      </c>
      <c r="M544" s="354" t="s">
        <v>68</v>
      </c>
      <c r="N544" s="366" t="str">
        <f t="shared" si="50"/>
        <v/>
      </c>
    </row>
    <row r="545" spans="1:14" ht="17.25" customHeight="1" x14ac:dyDescent="0.3">
      <c r="A545" s="24"/>
      <c r="B545" s="345">
        <v>533</v>
      </c>
      <c r="C545" s="346"/>
      <c r="D545" s="346"/>
      <c r="E545" s="347"/>
      <c r="F545" s="348" t="str">
        <f>IFERROR(VLOOKUP(E545,'Lookup Tables'!$D$4:$F$19,3,FALSE)*$O$6,"")</f>
        <v/>
      </c>
      <c r="G545" s="349">
        <f t="shared" si="48"/>
        <v>100</v>
      </c>
      <c r="H545" s="350" t="str">
        <f t="shared" si="49"/>
        <v/>
      </c>
      <c r="I545" s="351" t="str">
        <f t="shared" si="52"/>
        <v/>
      </c>
      <c r="J545" s="352">
        <v>100</v>
      </c>
      <c r="K545" s="369" t="str">
        <f t="shared" si="51"/>
        <v/>
      </c>
      <c r="L545" s="353" t="str">
        <f t="shared" si="53"/>
        <v/>
      </c>
      <c r="M545" s="354" t="s">
        <v>68</v>
      </c>
      <c r="N545" s="366" t="str">
        <f t="shared" si="50"/>
        <v/>
      </c>
    </row>
    <row r="546" spans="1:14" ht="17.25" customHeight="1" x14ac:dyDescent="0.3">
      <c r="A546" s="24"/>
      <c r="B546" s="345">
        <v>534</v>
      </c>
      <c r="C546" s="346"/>
      <c r="D546" s="346"/>
      <c r="E546" s="347"/>
      <c r="F546" s="348" t="str">
        <f>IFERROR(VLOOKUP(E546,'Lookup Tables'!$D$4:$F$19,3,FALSE)*$O$6,"")</f>
        <v/>
      </c>
      <c r="G546" s="349">
        <f t="shared" si="48"/>
        <v>100</v>
      </c>
      <c r="H546" s="350" t="str">
        <f t="shared" si="49"/>
        <v/>
      </c>
      <c r="I546" s="351" t="str">
        <f t="shared" si="52"/>
        <v/>
      </c>
      <c r="J546" s="352">
        <v>100</v>
      </c>
      <c r="K546" s="369" t="str">
        <f t="shared" si="51"/>
        <v/>
      </c>
      <c r="L546" s="353" t="str">
        <f t="shared" si="53"/>
        <v/>
      </c>
      <c r="M546" s="354" t="s">
        <v>68</v>
      </c>
      <c r="N546" s="366" t="str">
        <f t="shared" si="50"/>
        <v/>
      </c>
    </row>
    <row r="547" spans="1:14" ht="17.25" customHeight="1" x14ac:dyDescent="0.3">
      <c r="A547" s="24"/>
      <c r="B547" s="345">
        <v>535</v>
      </c>
      <c r="C547" s="346"/>
      <c r="D547" s="346"/>
      <c r="E547" s="347"/>
      <c r="F547" s="348" t="str">
        <f>IFERROR(VLOOKUP(E547,'Lookup Tables'!$D$4:$F$19,3,FALSE)*$O$6,"")</f>
        <v/>
      </c>
      <c r="G547" s="349">
        <f t="shared" si="48"/>
        <v>100</v>
      </c>
      <c r="H547" s="350" t="str">
        <f t="shared" si="49"/>
        <v/>
      </c>
      <c r="I547" s="351" t="str">
        <f t="shared" si="52"/>
        <v/>
      </c>
      <c r="J547" s="352">
        <v>100</v>
      </c>
      <c r="K547" s="369" t="str">
        <f t="shared" si="51"/>
        <v/>
      </c>
      <c r="L547" s="353" t="str">
        <f t="shared" si="53"/>
        <v/>
      </c>
      <c r="M547" s="354" t="s">
        <v>68</v>
      </c>
      <c r="N547" s="366" t="str">
        <f t="shared" si="50"/>
        <v/>
      </c>
    </row>
    <row r="548" spans="1:14" ht="17.25" customHeight="1" x14ac:dyDescent="0.3">
      <c r="A548" s="24"/>
      <c r="B548" s="345">
        <v>536</v>
      </c>
      <c r="C548" s="346"/>
      <c r="D548" s="346"/>
      <c r="E548" s="347"/>
      <c r="F548" s="348" t="str">
        <f>IFERROR(VLOOKUP(E548,'Lookup Tables'!$D$4:$F$19,3,FALSE)*$O$6,"")</f>
        <v/>
      </c>
      <c r="G548" s="349">
        <f t="shared" si="48"/>
        <v>100</v>
      </c>
      <c r="H548" s="350" t="str">
        <f t="shared" si="49"/>
        <v/>
      </c>
      <c r="I548" s="351" t="str">
        <f t="shared" si="52"/>
        <v/>
      </c>
      <c r="J548" s="352">
        <v>100</v>
      </c>
      <c r="K548" s="369" t="str">
        <f t="shared" si="51"/>
        <v/>
      </c>
      <c r="L548" s="353" t="str">
        <f t="shared" si="53"/>
        <v/>
      </c>
      <c r="M548" s="354" t="s">
        <v>68</v>
      </c>
      <c r="N548" s="366" t="str">
        <f t="shared" si="50"/>
        <v/>
      </c>
    </row>
    <row r="549" spans="1:14" ht="17.25" customHeight="1" x14ac:dyDescent="0.3">
      <c r="A549" s="24"/>
      <c r="B549" s="345">
        <v>537</v>
      </c>
      <c r="C549" s="346"/>
      <c r="D549" s="346"/>
      <c r="E549" s="347"/>
      <c r="F549" s="348" t="str">
        <f>IFERROR(VLOOKUP(E549,'Lookup Tables'!$D$4:$F$19,3,FALSE)*$O$6,"")</f>
        <v/>
      </c>
      <c r="G549" s="349">
        <f t="shared" si="48"/>
        <v>100</v>
      </c>
      <c r="H549" s="350" t="str">
        <f t="shared" si="49"/>
        <v/>
      </c>
      <c r="I549" s="351" t="str">
        <f t="shared" si="52"/>
        <v/>
      </c>
      <c r="J549" s="352">
        <v>100</v>
      </c>
      <c r="K549" s="369" t="str">
        <f t="shared" si="51"/>
        <v/>
      </c>
      <c r="L549" s="353" t="str">
        <f t="shared" si="53"/>
        <v/>
      </c>
      <c r="M549" s="354" t="s">
        <v>68</v>
      </c>
      <c r="N549" s="366" t="str">
        <f t="shared" si="50"/>
        <v/>
      </c>
    </row>
    <row r="550" spans="1:14" ht="17.25" customHeight="1" x14ac:dyDescent="0.3">
      <c r="A550" s="24"/>
      <c r="B550" s="345">
        <v>538</v>
      </c>
      <c r="C550" s="346"/>
      <c r="D550" s="346"/>
      <c r="E550" s="347"/>
      <c r="F550" s="348" t="str">
        <f>IFERROR(VLOOKUP(E550,'Lookup Tables'!$D$4:$F$19,3,FALSE)*$O$6,"")</f>
        <v/>
      </c>
      <c r="G550" s="349">
        <f t="shared" si="48"/>
        <v>100</v>
      </c>
      <c r="H550" s="350" t="str">
        <f t="shared" si="49"/>
        <v/>
      </c>
      <c r="I550" s="351" t="str">
        <f t="shared" si="52"/>
        <v/>
      </c>
      <c r="J550" s="352">
        <v>100</v>
      </c>
      <c r="K550" s="369" t="str">
        <f t="shared" si="51"/>
        <v/>
      </c>
      <c r="L550" s="353" t="str">
        <f t="shared" si="53"/>
        <v/>
      </c>
      <c r="M550" s="354" t="s">
        <v>68</v>
      </c>
      <c r="N550" s="366" t="str">
        <f t="shared" si="50"/>
        <v/>
      </c>
    </row>
    <row r="551" spans="1:14" ht="17.25" customHeight="1" x14ac:dyDescent="0.3">
      <c r="A551" s="24"/>
      <c r="B551" s="345">
        <v>539</v>
      </c>
      <c r="C551" s="346"/>
      <c r="D551" s="346"/>
      <c r="E551" s="347"/>
      <c r="F551" s="348" t="str">
        <f>IFERROR(VLOOKUP(E551,'Lookup Tables'!$D$4:$F$19,3,FALSE)*$O$6,"")</f>
        <v/>
      </c>
      <c r="G551" s="349">
        <f t="shared" si="48"/>
        <v>100</v>
      </c>
      <c r="H551" s="350" t="str">
        <f t="shared" si="49"/>
        <v/>
      </c>
      <c r="I551" s="351" t="str">
        <f t="shared" si="52"/>
        <v/>
      </c>
      <c r="J551" s="352">
        <v>100</v>
      </c>
      <c r="K551" s="369" t="str">
        <f t="shared" si="51"/>
        <v/>
      </c>
      <c r="L551" s="353" t="str">
        <f t="shared" si="53"/>
        <v/>
      </c>
      <c r="M551" s="354" t="s">
        <v>68</v>
      </c>
      <c r="N551" s="366" t="str">
        <f t="shared" si="50"/>
        <v/>
      </c>
    </row>
    <row r="552" spans="1:14" ht="17.25" customHeight="1" x14ac:dyDescent="0.3">
      <c r="A552" s="24"/>
      <c r="B552" s="345">
        <v>540</v>
      </c>
      <c r="C552" s="346"/>
      <c r="D552" s="346"/>
      <c r="E552" s="347"/>
      <c r="F552" s="348" t="str">
        <f>IFERROR(VLOOKUP(E552,'Lookup Tables'!$D$4:$F$19,3,FALSE)*$O$6,"")</f>
        <v/>
      </c>
      <c r="G552" s="349">
        <f t="shared" si="48"/>
        <v>100</v>
      </c>
      <c r="H552" s="350" t="str">
        <f t="shared" si="49"/>
        <v/>
      </c>
      <c r="I552" s="351" t="str">
        <f t="shared" si="52"/>
        <v/>
      </c>
      <c r="J552" s="352">
        <v>100</v>
      </c>
      <c r="K552" s="369" t="str">
        <f t="shared" si="51"/>
        <v/>
      </c>
      <c r="L552" s="353" t="str">
        <f t="shared" si="53"/>
        <v/>
      </c>
      <c r="M552" s="354" t="s">
        <v>68</v>
      </c>
      <c r="N552" s="366" t="str">
        <f t="shared" si="50"/>
        <v/>
      </c>
    </row>
    <row r="553" spans="1:14" ht="17.25" customHeight="1" x14ac:dyDescent="0.3">
      <c r="A553" s="24"/>
      <c r="B553" s="345">
        <v>541</v>
      </c>
      <c r="C553" s="346"/>
      <c r="D553" s="346"/>
      <c r="E553" s="347"/>
      <c r="F553" s="348" t="str">
        <f>IFERROR(VLOOKUP(E553,'Lookup Tables'!$D$4:$F$19,3,FALSE)*$O$6,"")</f>
        <v/>
      </c>
      <c r="G553" s="349">
        <f t="shared" si="48"/>
        <v>100</v>
      </c>
      <c r="H553" s="350" t="str">
        <f t="shared" si="49"/>
        <v/>
      </c>
      <c r="I553" s="351" t="str">
        <f t="shared" si="52"/>
        <v/>
      </c>
      <c r="J553" s="352">
        <v>100</v>
      </c>
      <c r="K553" s="369" t="str">
        <f t="shared" si="51"/>
        <v/>
      </c>
      <c r="L553" s="353" t="str">
        <f t="shared" si="53"/>
        <v/>
      </c>
      <c r="M553" s="354" t="s">
        <v>68</v>
      </c>
      <c r="N553" s="366" t="str">
        <f t="shared" si="50"/>
        <v/>
      </c>
    </row>
    <row r="554" spans="1:14" ht="17.25" customHeight="1" x14ac:dyDescent="0.3">
      <c r="A554" s="24"/>
      <c r="B554" s="345">
        <v>542</v>
      </c>
      <c r="C554" s="346"/>
      <c r="D554" s="346"/>
      <c r="E554" s="347"/>
      <c r="F554" s="348" t="str">
        <f>IFERROR(VLOOKUP(E554,'Lookup Tables'!$D$4:$F$19,3,FALSE)*$O$6,"")</f>
        <v/>
      </c>
      <c r="G554" s="349">
        <f t="shared" si="48"/>
        <v>100</v>
      </c>
      <c r="H554" s="350" t="str">
        <f t="shared" si="49"/>
        <v/>
      </c>
      <c r="I554" s="351" t="str">
        <f t="shared" si="52"/>
        <v/>
      </c>
      <c r="J554" s="352">
        <v>100</v>
      </c>
      <c r="K554" s="369" t="str">
        <f t="shared" si="51"/>
        <v/>
      </c>
      <c r="L554" s="353" t="str">
        <f t="shared" si="53"/>
        <v/>
      </c>
      <c r="M554" s="354" t="s">
        <v>68</v>
      </c>
      <c r="N554" s="366" t="str">
        <f t="shared" si="50"/>
        <v/>
      </c>
    </row>
    <row r="555" spans="1:14" ht="17.25" customHeight="1" x14ac:dyDescent="0.3">
      <c r="A555" s="24"/>
      <c r="B555" s="345">
        <v>543</v>
      </c>
      <c r="C555" s="346"/>
      <c r="D555" s="346"/>
      <c r="E555" s="347"/>
      <c r="F555" s="348" t="str">
        <f>IFERROR(VLOOKUP(E555,'Lookup Tables'!$D$4:$F$19,3,FALSE)*$O$6,"")</f>
        <v/>
      </c>
      <c r="G555" s="349">
        <f t="shared" si="48"/>
        <v>100</v>
      </c>
      <c r="H555" s="350" t="str">
        <f t="shared" si="49"/>
        <v/>
      </c>
      <c r="I555" s="351" t="str">
        <f t="shared" si="52"/>
        <v/>
      </c>
      <c r="J555" s="352">
        <v>100</v>
      </c>
      <c r="K555" s="369" t="str">
        <f t="shared" si="51"/>
        <v/>
      </c>
      <c r="L555" s="353" t="str">
        <f t="shared" si="53"/>
        <v/>
      </c>
      <c r="M555" s="354" t="s">
        <v>68</v>
      </c>
      <c r="N555" s="366" t="str">
        <f t="shared" si="50"/>
        <v/>
      </c>
    </row>
    <row r="556" spans="1:14" ht="17.25" customHeight="1" x14ac:dyDescent="0.3">
      <c r="A556" s="24"/>
      <c r="B556" s="345">
        <v>544</v>
      </c>
      <c r="C556" s="346"/>
      <c r="D556" s="346"/>
      <c r="E556" s="347"/>
      <c r="F556" s="348" t="str">
        <f>IFERROR(VLOOKUP(E556,'Lookup Tables'!$D$4:$F$19,3,FALSE)*$O$6,"")</f>
        <v/>
      </c>
      <c r="G556" s="349">
        <f t="shared" si="48"/>
        <v>100</v>
      </c>
      <c r="H556" s="350" t="str">
        <f t="shared" si="49"/>
        <v/>
      </c>
      <c r="I556" s="351" t="str">
        <f t="shared" si="52"/>
        <v/>
      </c>
      <c r="J556" s="352">
        <v>100</v>
      </c>
      <c r="K556" s="369" t="str">
        <f t="shared" si="51"/>
        <v/>
      </c>
      <c r="L556" s="353" t="str">
        <f t="shared" si="53"/>
        <v/>
      </c>
      <c r="M556" s="354" t="s">
        <v>68</v>
      </c>
      <c r="N556" s="366" t="str">
        <f t="shared" si="50"/>
        <v/>
      </c>
    </row>
    <row r="557" spans="1:14" ht="17.25" customHeight="1" x14ac:dyDescent="0.3">
      <c r="A557" s="24"/>
      <c r="B557" s="345">
        <v>545</v>
      </c>
      <c r="C557" s="346"/>
      <c r="D557" s="346"/>
      <c r="E557" s="347"/>
      <c r="F557" s="348" t="str">
        <f>IFERROR(VLOOKUP(E557,'Lookup Tables'!$D$4:$F$19,3,FALSE)*$O$6,"")</f>
        <v/>
      </c>
      <c r="G557" s="349">
        <f t="shared" si="48"/>
        <v>100</v>
      </c>
      <c r="H557" s="350" t="str">
        <f t="shared" si="49"/>
        <v/>
      </c>
      <c r="I557" s="351" t="str">
        <f t="shared" si="52"/>
        <v/>
      </c>
      <c r="J557" s="352">
        <v>100</v>
      </c>
      <c r="K557" s="369" t="str">
        <f t="shared" si="51"/>
        <v/>
      </c>
      <c r="L557" s="353" t="str">
        <f t="shared" si="53"/>
        <v/>
      </c>
      <c r="M557" s="354" t="s">
        <v>68</v>
      </c>
      <c r="N557" s="366" t="str">
        <f t="shared" si="50"/>
        <v/>
      </c>
    </row>
    <row r="558" spans="1:14" ht="17.25" customHeight="1" x14ac:dyDescent="0.3">
      <c r="A558" s="24"/>
      <c r="B558" s="345">
        <v>546</v>
      </c>
      <c r="C558" s="346"/>
      <c r="D558" s="346"/>
      <c r="E558" s="347"/>
      <c r="F558" s="348" t="str">
        <f>IFERROR(VLOOKUP(E558,'Lookup Tables'!$D$4:$F$19,3,FALSE)*$O$6,"")</f>
        <v/>
      </c>
      <c r="G558" s="349">
        <f t="shared" si="48"/>
        <v>100</v>
      </c>
      <c r="H558" s="350" t="str">
        <f t="shared" si="49"/>
        <v/>
      </c>
      <c r="I558" s="351" t="str">
        <f t="shared" si="52"/>
        <v/>
      </c>
      <c r="J558" s="352">
        <v>100</v>
      </c>
      <c r="K558" s="369" t="str">
        <f t="shared" si="51"/>
        <v/>
      </c>
      <c r="L558" s="353" t="str">
        <f t="shared" si="53"/>
        <v/>
      </c>
      <c r="M558" s="354" t="s">
        <v>68</v>
      </c>
      <c r="N558" s="366" t="str">
        <f t="shared" si="50"/>
        <v/>
      </c>
    </row>
    <row r="559" spans="1:14" ht="17.25" customHeight="1" x14ac:dyDescent="0.3">
      <c r="A559" s="24"/>
      <c r="B559" s="345">
        <v>547</v>
      </c>
      <c r="C559" s="346"/>
      <c r="D559" s="346"/>
      <c r="E559" s="347"/>
      <c r="F559" s="348" t="str">
        <f>IFERROR(VLOOKUP(E559,'Lookup Tables'!$D$4:$F$19,3,FALSE)*$O$6,"")</f>
        <v/>
      </c>
      <c r="G559" s="349">
        <f t="shared" si="48"/>
        <v>100</v>
      </c>
      <c r="H559" s="350" t="str">
        <f t="shared" si="49"/>
        <v/>
      </c>
      <c r="I559" s="351" t="str">
        <f t="shared" si="52"/>
        <v/>
      </c>
      <c r="J559" s="352">
        <v>100</v>
      </c>
      <c r="K559" s="369" t="str">
        <f t="shared" si="51"/>
        <v/>
      </c>
      <c r="L559" s="353" t="str">
        <f t="shared" si="53"/>
        <v/>
      </c>
      <c r="M559" s="354" t="s">
        <v>68</v>
      </c>
      <c r="N559" s="366" t="str">
        <f t="shared" si="50"/>
        <v/>
      </c>
    </row>
    <row r="560" spans="1:14" ht="17.25" customHeight="1" x14ac:dyDescent="0.3">
      <c r="A560" s="24"/>
      <c r="B560" s="345">
        <v>548</v>
      </c>
      <c r="C560" s="346"/>
      <c r="D560" s="346"/>
      <c r="E560" s="347"/>
      <c r="F560" s="348" t="str">
        <f>IFERROR(VLOOKUP(E560,'Lookup Tables'!$D$4:$F$19,3,FALSE)*$O$6,"")</f>
        <v/>
      </c>
      <c r="G560" s="349">
        <f t="shared" si="48"/>
        <v>100</v>
      </c>
      <c r="H560" s="350" t="str">
        <f t="shared" si="49"/>
        <v/>
      </c>
      <c r="I560" s="351" t="str">
        <f t="shared" si="52"/>
        <v/>
      </c>
      <c r="J560" s="352">
        <v>100</v>
      </c>
      <c r="K560" s="369" t="str">
        <f t="shared" si="51"/>
        <v/>
      </c>
      <c r="L560" s="353" t="str">
        <f t="shared" si="53"/>
        <v/>
      </c>
      <c r="M560" s="354" t="s">
        <v>68</v>
      </c>
      <c r="N560" s="366" t="str">
        <f t="shared" si="50"/>
        <v/>
      </c>
    </row>
    <row r="561" spans="1:14" ht="17.25" customHeight="1" x14ac:dyDescent="0.3">
      <c r="A561" s="24"/>
      <c r="B561" s="345">
        <v>549</v>
      </c>
      <c r="C561" s="346"/>
      <c r="D561" s="346"/>
      <c r="E561" s="347"/>
      <c r="F561" s="348" t="str">
        <f>IFERROR(VLOOKUP(E561,'Lookup Tables'!$D$4:$F$19,3,FALSE)*$O$6,"")</f>
        <v/>
      </c>
      <c r="G561" s="349">
        <f t="shared" si="48"/>
        <v>100</v>
      </c>
      <c r="H561" s="350" t="str">
        <f t="shared" si="49"/>
        <v/>
      </c>
      <c r="I561" s="351" t="str">
        <f t="shared" si="52"/>
        <v/>
      </c>
      <c r="J561" s="352">
        <v>100</v>
      </c>
      <c r="K561" s="369" t="str">
        <f t="shared" si="51"/>
        <v/>
      </c>
      <c r="L561" s="353" t="str">
        <f t="shared" si="53"/>
        <v/>
      </c>
      <c r="M561" s="354" t="s">
        <v>68</v>
      </c>
      <c r="N561" s="366" t="str">
        <f t="shared" si="50"/>
        <v/>
      </c>
    </row>
    <row r="562" spans="1:14" ht="17.25" customHeight="1" x14ac:dyDescent="0.3">
      <c r="A562" s="24"/>
      <c r="B562" s="345">
        <v>550</v>
      </c>
      <c r="C562" s="346"/>
      <c r="D562" s="346"/>
      <c r="E562" s="347"/>
      <c r="F562" s="348" t="str">
        <f>IFERROR(VLOOKUP(E562,'Lookup Tables'!$D$4:$F$19,3,FALSE)*$O$6,"")</f>
        <v/>
      </c>
      <c r="G562" s="349">
        <f t="shared" si="48"/>
        <v>100</v>
      </c>
      <c r="H562" s="350" t="str">
        <f t="shared" si="49"/>
        <v/>
      </c>
      <c r="I562" s="351" t="str">
        <f t="shared" si="52"/>
        <v/>
      </c>
      <c r="J562" s="352">
        <v>100</v>
      </c>
      <c r="K562" s="369" t="str">
        <f t="shared" si="51"/>
        <v/>
      </c>
      <c r="L562" s="353" t="str">
        <f t="shared" si="53"/>
        <v/>
      </c>
      <c r="M562" s="354" t="s">
        <v>68</v>
      </c>
      <c r="N562" s="366" t="str">
        <f t="shared" si="50"/>
        <v/>
      </c>
    </row>
    <row r="563" spans="1:14" ht="17.25" customHeight="1" x14ac:dyDescent="0.3">
      <c r="A563" s="24"/>
      <c r="B563" s="345">
        <v>551</v>
      </c>
      <c r="C563" s="346"/>
      <c r="D563" s="346"/>
      <c r="E563" s="347"/>
      <c r="F563" s="348" t="str">
        <f>IFERROR(VLOOKUP(E563,'Lookup Tables'!$D$4:$F$19,3,FALSE)*$O$6,"")</f>
        <v/>
      </c>
      <c r="G563" s="349">
        <f t="shared" si="48"/>
        <v>100</v>
      </c>
      <c r="H563" s="350" t="str">
        <f t="shared" si="49"/>
        <v/>
      </c>
      <c r="I563" s="351" t="str">
        <f t="shared" si="52"/>
        <v/>
      </c>
      <c r="J563" s="352">
        <v>100</v>
      </c>
      <c r="K563" s="369" t="str">
        <f t="shared" si="51"/>
        <v/>
      </c>
      <c r="L563" s="353" t="str">
        <f t="shared" si="53"/>
        <v/>
      </c>
      <c r="M563" s="354" t="s">
        <v>68</v>
      </c>
      <c r="N563" s="366" t="str">
        <f t="shared" si="50"/>
        <v/>
      </c>
    </row>
    <row r="564" spans="1:14" ht="17.25" customHeight="1" x14ac:dyDescent="0.3">
      <c r="A564" s="24"/>
      <c r="B564" s="345">
        <v>552</v>
      </c>
      <c r="C564" s="346"/>
      <c r="D564" s="346"/>
      <c r="E564" s="347"/>
      <c r="F564" s="348" t="str">
        <f>IFERROR(VLOOKUP(E564,'Lookup Tables'!$D$4:$F$19,3,FALSE)*$O$6,"")</f>
        <v/>
      </c>
      <c r="G564" s="349">
        <f t="shared" si="48"/>
        <v>100</v>
      </c>
      <c r="H564" s="350" t="str">
        <f t="shared" si="49"/>
        <v/>
      </c>
      <c r="I564" s="351" t="str">
        <f t="shared" si="52"/>
        <v/>
      </c>
      <c r="J564" s="352">
        <v>100</v>
      </c>
      <c r="K564" s="369" t="str">
        <f t="shared" si="51"/>
        <v/>
      </c>
      <c r="L564" s="353" t="str">
        <f t="shared" si="53"/>
        <v/>
      </c>
      <c r="M564" s="354" t="s">
        <v>68</v>
      </c>
      <c r="N564" s="366" t="str">
        <f t="shared" si="50"/>
        <v/>
      </c>
    </row>
    <row r="565" spans="1:14" ht="17.25" customHeight="1" x14ac:dyDescent="0.3">
      <c r="A565" s="24"/>
      <c r="B565" s="345">
        <v>553</v>
      </c>
      <c r="C565" s="346"/>
      <c r="D565" s="346"/>
      <c r="E565" s="347"/>
      <c r="F565" s="348" t="str">
        <f>IFERROR(VLOOKUP(E565,'Lookup Tables'!$D$4:$F$19,3,FALSE)*$O$6,"")</f>
        <v/>
      </c>
      <c r="G565" s="349">
        <f t="shared" si="48"/>
        <v>100</v>
      </c>
      <c r="H565" s="350" t="str">
        <f t="shared" si="49"/>
        <v/>
      </c>
      <c r="I565" s="351" t="str">
        <f t="shared" si="52"/>
        <v/>
      </c>
      <c r="J565" s="352">
        <v>100</v>
      </c>
      <c r="K565" s="369" t="str">
        <f t="shared" si="51"/>
        <v/>
      </c>
      <c r="L565" s="353" t="str">
        <f t="shared" si="53"/>
        <v/>
      </c>
      <c r="M565" s="354" t="s">
        <v>68</v>
      </c>
      <c r="N565" s="366" t="str">
        <f t="shared" si="50"/>
        <v/>
      </c>
    </row>
    <row r="566" spans="1:14" ht="17.25" customHeight="1" x14ac:dyDescent="0.3">
      <c r="A566" s="24"/>
      <c r="B566" s="345">
        <v>554</v>
      </c>
      <c r="C566" s="346"/>
      <c r="D566" s="346"/>
      <c r="E566" s="347"/>
      <c r="F566" s="348" t="str">
        <f>IFERROR(VLOOKUP(E566,'Lookup Tables'!$D$4:$F$19,3,FALSE)*$O$6,"")</f>
        <v/>
      </c>
      <c r="G566" s="349">
        <f t="shared" si="48"/>
        <v>100</v>
      </c>
      <c r="H566" s="350" t="str">
        <f t="shared" si="49"/>
        <v/>
      </c>
      <c r="I566" s="351" t="str">
        <f t="shared" si="52"/>
        <v/>
      </c>
      <c r="J566" s="352">
        <v>100</v>
      </c>
      <c r="K566" s="369" t="str">
        <f t="shared" si="51"/>
        <v/>
      </c>
      <c r="L566" s="353" t="str">
        <f t="shared" si="53"/>
        <v/>
      </c>
      <c r="M566" s="354" t="s">
        <v>68</v>
      </c>
      <c r="N566" s="366" t="str">
        <f t="shared" si="50"/>
        <v/>
      </c>
    </row>
    <row r="567" spans="1:14" ht="17.25" customHeight="1" x14ac:dyDescent="0.3">
      <c r="A567" s="24"/>
      <c r="B567" s="345">
        <v>555</v>
      </c>
      <c r="C567" s="346"/>
      <c r="D567" s="346"/>
      <c r="E567" s="347"/>
      <c r="F567" s="348" t="str">
        <f>IFERROR(VLOOKUP(E567,'Lookup Tables'!$D$4:$F$19,3,FALSE)*$O$6,"")</f>
        <v/>
      </c>
      <c r="G567" s="349">
        <f t="shared" si="48"/>
        <v>100</v>
      </c>
      <c r="H567" s="350" t="str">
        <f t="shared" si="49"/>
        <v/>
      </c>
      <c r="I567" s="351" t="str">
        <f t="shared" si="52"/>
        <v/>
      </c>
      <c r="J567" s="352">
        <v>100</v>
      </c>
      <c r="K567" s="369" t="str">
        <f t="shared" si="51"/>
        <v/>
      </c>
      <c r="L567" s="353" t="str">
        <f t="shared" si="53"/>
        <v/>
      </c>
      <c r="M567" s="354" t="s">
        <v>68</v>
      </c>
      <c r="N567" s="366" t="str">
        <f t="shared" si="50"/>
        <v/>
      </c>
    </row>
    <row r="568" spans="1:14" ht="17.25" customHeight="1" x14ac:dyDescent="0.3">
      <c r="A568" s="24"/>
      <c r="B568" s="345">
        <v>556</v>
      </c>
      <c r="C568" s="346"/>
      <c r="D568" s="346"/>
      <c r="E568" s="347"/>
      <c r="F568" s="348" t="str">
        <f>IFERROR(VLOOKUP(E568,'Lookup Tables'!$D$4:$F$19,3,FALSE)*$O$6,"")</f>
        <v/>
      </c>
      <c r="G568" s="349">
        <f t="shared" si="48"/>
        <v>100</v>
      </c>
      <c r="H568" s="350" t="str">
        <f t="shared" si="49"/>
        <v/>
      </c>
      <c r="I568" s="351" t="str">
        <f t="shared" si="52"/>
        <v/>
      </c>
      <c r="J568" s="352">
        <v>100</v>
      </c>
      <c r="K568" s="369" t="str">
        <f t="shared" si="51"/>
        <v/>
      </c>
      <c r="L568" s="353" t="str">
        <f t="shared" si="53"/>
        <v/>
      </c>
      <c r="M568" s="354" t="s">
        <v>68</v>
      </c>
      <c r="N568" s="366" t="str">
        <f t="shared" si="50"/>
        <v/>
      </c>
    </row>
    <row r="569" spans="1:14" ht="17.25" customHeight="1" x14ac:dyDescent="0.3">
      <c r="A569" s="24"/>
      <c r="B569" s="345">
        <v>557</v>
      </c>
      <c r="C569" s="346"/>
      <c r="D569" s="346"/>
      <c r="E569" s="347"/>
      <c r="F569" s="348" t="str">
        <f>IFERROR(VLOOKUP(E569,'Lookup Tables'!$D$4:$F$19,3,FALSE)*$O$6,"")</f>
        <v/>
      </c>
      <c r="G569" s="349">
        <f t="shared" si="48"/>
        <v>100</v>
      </c>
      <c r="H569" s="350" t="str">
        <f t="shared" si="49"/>
        <v/>
      </c>
      <c r="I569" s="351" t="str">
        <f t="shared" si="52"/>
        <v/>
      </c>
      <c r="J569" s="352">
        <v>100</v>
      </c>
      <c r="K569" s="369" t="str">
        <f t="shared" si="51"/>
        <v/>
      </c>
      <c r="L569" s="353" t="str">
        <f t="shared" si="53"/>
        <v/>
      </c>
      <c r="M569" s="354" t="s">
        <v>68</v>
      </c>
      <c r="N569" s="366" t="str">
        <f t="shared" si="50"/>
        <v/>
      </c>
    </row>
    <row r="570" spans="1:14" ht="17.25" customHeight="1" x14ac:dyDescent="0.3">
      <c r="A570" s="24"/>
      <c r="B570" s="345">
        <v>558</v>
      </c>
      <c r="C570" s="346"/>
      <c r="D570" s="346"/>
      <c r="E570" s="347"/>
      <c r="F570" s="348" t="str">
        <f>IFERROR(VLOOKUP(E570,'Lookup Tables'!$D$4:$F$19,3,FALSE)*$O$6,"")</f>
        <v/>
      </c>
      <c r="G570" s="349">
        <f t="shared" si="48"/>
        <v>100</v>
      </c>
      <c r="H570" s="350" t="str">
        <f t="shared" si="49"/>
        <v/>
      </c>
      <c r="I570" s="351" t="str">
        <f t="shared" si="52"/>
        <v/>
      </c>
      <c r="J570" s="352">
        <v>100</v>
      </c>
      <c r="K570" s="369" t="str">
        <f t="shared" si="51"/>
        <v/>
      </c>
      <c r="L570" s="353" t="str">
        <f t="shared" si="53"/>
        <v/>
      </c>
      <c r="M570" s="354" t="s">
        <v>68</v>
      </c>
      <c r="N570" s="366" t="str">
        <f t="shared" si="50"/>
        <v/>
      </c>
    </row>
    <row r="571" spans="1:14" ht="17.25" customHeight="1" x14ac:dyDescent="0.3">
      <c r="A571" s="24"/>
      <c r="B571" s="345">
        <v>559</v>
      </c>
      <c r="C571" s="346"/>
      <c r="D571" s="346"/>
      <c r="E571" s="347"/>
      <c r="F571" s="348" t="str">
        <f>IFERROR(VLOOKUP(E571,'Lookup Tables'!$D$4:$F$19,3,FALSE)*$O$6,"")</f>
        <v/>
      </c>
      <c r="G571" s="349">
        <f t="shared" si="48"/>
        <v>100</v>
      </c>
      <c r="H571" s="350" t="str">
        <f t="shared" si="49"/>
        <v/>
      </c>
      <c r="I571" s="351" t="str">
        <f t="shared" si="52"/>
        <v/>
      </c>
      <c r="J571" s="352">
        <v>100</v>
      </c>
      <c r="K571" s="369" t="str">
        <f t="shared" si="51"/>
        <v/>
      </c>
      <c r="L571" s="353" t="str">
        <f t="shared" si="53"/>
        <v/>
      </c>
      <c r="M571" s="354" t="s">
        <v>68</v>
      </c>
      <c r="N571" s="366" t="str">
        <f t="shared" si="50"/>
        <v/>
      </c>
    </row>
    <row r="572" spans="1:14" ht="17.25" customHeight="1" x14ac:dyDescent="0.3">
      <c r="A572" s="24"/>
      <c r="B572" s="345">
        <v>560</v>
      </c>
      <c r="C572" s="346"/>
      <c r="D572" s="346"/>
      <c r="E572" s="347"/>
      <c r="F572" s="348" t="str">
        <f>IFERROR(VLOOKUP(E572,'Lookup Tables'!$D$4:$F$19,3,FALSE)*$O$6,"")</f>
        <v/>
      </c>
      <c r="G572" s="349">
        <f t="shared" si="48"/>
        <v>100</v>
      </c>
      <c r="H572" s="350" t="str">
        <f t="shared" si="49"/>
        <v/>
      </c>
      <c r="I572" s="351" t="str">
        <f t="shared" si="52"/>
        <v/>
      </c>
      <c r="J572" s="352">
        <v>100</v>
      </c>
      <c r="K572" s="369" t="str">
        <f t="shared" si="51"/>
        <v/>
      </c>
      <c r="L572" s="353" t="str">
        <f t="shared" si="53"/>
        <v/>
      </c>
      <c r="M572" s="354" t="s">
        <v>68</v>
      </c>
      <c r="N572" s="366" t="str">
        <f t="shared" si="50"/>
        <v/>
      </c>
    </row>
    <row r="573" spans="1:14" ht="17.25" customHeight="1" x14ac:dyDescent="0.3">
      <c r="A573" s="24"/>
      <c r="B573" s="345">
        <v>561</v>
      </c>
      <c r="C573" s="346"/>
      <c r="D573" s="346"/>
      <c r="E573" s="347"/>
      <c r="F573" s="348" t="str">
        <f>IFERROR(VLOOKUP(E573,'Lookup Tables'!$D$4:$F$19,3,FALSE)*$O$6,"")</f>
        <v/>
      </c>
      <c r="G573" s="349">
        <f t="shared" si="48"/>
        <v>100</v>
      </c>
      <c r="H573" s="350" t="str">
        <f t="shared" si="49"/>
        <v/>
      </c>
      <c r="I573" s="351" t="str">
        <f t="shared" si="52"/>
        <v/>
      </c>
      <c r="J573" s="352">
        <v>100</v>
      </c>
      <c r="K573" s="369" t="str">
        <f t="shared" si="51"/>
        <v/>
      </c>
      <c r="L573" s="353" t="str">
        <f t="shared" si="53"/>
        <v/>
      </c>
      <c r="M573" s="354" t="s">
        <v>68</v>
      </c>
      <c r="N573" s="366" t="str">
        <f t="shared" si="50"/>
        <v/>
      </c>
    </row>
    <row r="574" spans="1:14" ht="17.25" customHeight="1" x14ac:dyDescent="0.3">
      <c r="A574" s="24"/>
      <c r="B574" s="345">
        <v>562</v>
      </c>
      <c r="C574" s="346"/>
      <c r="D574" s="346"/>
      <c r="E574" s="347"/>
      <c r="F574" s="348" t="str">
        <f>IFERROR(VLOOKUP(E574,'Lookup Tables'!$D$4:$F$19,3,FALSE)*$O$6,"")</f>
        <v/>
      </c>
      <c r="G574" s="349">
        <f t="shared" si="48"/>
        <v>100</v>
      </c>
      <c r="H574" s="350" t="str">
        <f t="shared" si="49"/>
        <v/>
      </c>
      <c r="I574" s="351" t="str">
        <f t="shared" si="52"/>
        <v/>
      </c>
      <c r="J574" s="352">
        <v>100</v>
      </c>
      <c r="K574" s="369" t="str">
        <f t="shared" si="51"/>
        <v/>
      </c>
      <c r="L574" s="353" t="str">
        <f t="shared" si="53"/>
        <v/>
      </c>
      <c r="M574" s="354" t="s">
        <v>68</v>
      </c>
      <c r="N574" s="366" t="str">
        <f t="shared" si="50"/>
        <v/>
      </c>
    </row>
    <row r="575" spans="1:14" ht="17.25" customHeight="1" x14ac:dyDescent="0.3">
      <c r="A575" s="24"/>
      <c r="B575" s="345">
        <v>563</v>
      </c>
      <c r="C575" s="346"/>
      <c r="D575" s="346"/>
      <c r="E575" s="347"/>
      <c r="F575" s="348" t="str">
        <f>IFERROR(VLOOKUP(E575,'Lookup Tables'!$D$4:$F$19,3,FALSE)*$O$6,"")</f>
        <v/>
      </c>
      <c r="G575" s="349">
        <f t="shared" si="48"/>
        <v>100</v>
      </c>
      <c r="H575" s="350" t="str">
        <f t="shared" si="49"/>
        <v/>
      </c>
      <c r="I575" s="351" t="str">
        <f t="shared" si="52"/>
        <v/>
      </c>
      <c r="J575" s="352">
        <v>100</v>
      </c>
      <c r="K575" s="369" t="str">
        <f t="shared" si="51"/>
        <v/>
      </c>
      <c r="L575" s="353" t="str">
        <f t="shared" si="53"/>
        <v/>
      </c>
      <c r="M575" s="354" t="s">
        <v>68</v>
      </c>
      <c r="N575" s="366" t="str">
        <f t="shared" si="50"/>
        <v/>
      </c>
    </row>
    <row r="576" spans="1:14" ht="17.25" customHeight="1" x14ac:dyDescent="0.3">
      <c r="A576" s="24"/>
      <c r="B576" s="345">
        <v>564</v>
      </c>
      <c r="C576" s="346"/>
      <c r="D576" s="346"/>
      <c r="E576" s="347"/>
      <c r="F576" s="348" t="str">
        <f>IFERROR(VLOOKUP(E576,'Lookup Tables'!$D$4:$F$19,3,FALSE)*$O$6,"")</f>
        <v/>
      </c>
      <c r="G576" s="349">
        <f t="shared" si="48"/>
        <v>100</v>
      </c>
      <c r="H576" s="350" t="str">
        <f t="shared" si="49"/>
        <v/>
      </c>
      <c r="I576" s="351" t="str">
        <f t="shared" si="52"/>
        <v/>
      </c>
      <c r="J576" s="352">
        <v>100</v>
      </c>
      <c r="K576" s="369" t="str">
        <f t="shared" si="51"/>
        <v/>
      </c>
      <c r="L576" s="353" t="str">
        <f t="shared" si="53"/>
        <v/>
      </c>
      <c r="M576" s="354" t="s">
        <v>68</v>
      </c>
      <c r="N576" s="366" t="str">
        <f t="shared" si="50"/>
        <v/>
      </c>
    </row>
    <row r="577" spans="1:14" ht="17.25" customHeight="1" x14ac:dyDescent="0.3">
      <c r="A577" s="24"/>
      <c r="B577" s="345">
        <v>565</v>
      </c>
      <c r="C577" s="346"/>
      <c r="D577" s="346"/>
      <c r="E577" s="347"/>
      <c r="F577" s="348" t="str">
        <f>IFERROR(VLOOKUP(E577,'Lookup Tables'!$D$4:$F$19,3,FALSE)*$O$6,"")</f>
        <v/>
      </c>
      <c r="G577" s="349">
        <f t="shared" si="48"/>
        <v>100</v>
      </c>
      <c r="H577" s="350" t="str">
        <f t="shared" si="49"/>
        <v/>
      </c>
      <c r="I577" s="351" t="str">
        <f t="shared" si="52"/>
        <v/>
      </c>
      <c r="J577" s="352">
        <v>100</v>
      </c>
      <c r="K577" s="369" t="str">
        <f t="shared" si="51"/>
        <v/>
      </c>
      <c r="L577" s="353" t="str">
        <f t="shared" si="53"/>
        <v/>
      </c>
      <c r="M577" s="354" t="s">
        <v>68</v>
      </c>
      <c r="N577" s="366" t="str">
        <f t="shared" si="50"/>
        <v/>
      </c>
    </row>
    <row r="578" spans="1:14" ht="17.25" customHeight="1" x14ac:dyDescent="0.3">
      <c r="A578" s="24"/>
      <c r="B578" s="345">
        <v>566</v>
      </c>
      <c r="C578" s="346"/>
      <c r="D578" s="346"/>
      <c r="E578" s="347"/>
      <c r="F578" s="348" t="str">
        <f>IFERROR(VLOOKUP(E578,'Lookup Tables'!$D$4:$F$19,3,FALSE)*$O$6,"")</f>
        <v/>
      </c>
      <c r="G578" s="349">
        <f t="shared" si="48"/>
        <v>100</v>
      </c>
      <c r="H578" s="350" t="str">
        <f t="shared" si="49"/>
        <v/>
      </c>
      <c r="I578" s="351" t="str">
        <f t="shared" si="52"/>
        <v/>
      </c>
      <c r="J578" s="352">
        <v>100</v>
      </c>
      <c r="K578" s="369" t="str">
        <f t="shared" si="51"/>
        <v/>
      </c>
      <c r="L578" s="353" t="str">
        <f t="shared" si="53"/>
        <v/>
      </c>
      <c r="M578" s="354" t="s">
        <v>68</v>
      </c>
      <c r="N578" s="366" t="str">
        <f t="shared" si="50"/>
        <v/>
      </c>
    </row>
    <row r="579" spans="1:14" ht="17.25" customHeight="1" x14ac:dyDescent="0.3">
      <c r="A579" s="24"/>
      <c r="B579" s="345">
        <v>567</v>
      </c>
      <c r="C579" s="346"/>
      <c r="D579" s="346"/>
      <c r="E579" s="347"/>
      <c r="F579" s="348" t="str">
        <f>IFERROR(VLOOKUP(E579,'Lookup Tables'!$D$4:$F$19,3,FALSE)*$O$6,"")</f>
        <v/>
      </c>
      <c r="G579" s="349">
        <f t="shared" si="48"/>
        <v>100</v>
      </c>
      <c r="H579" s="350" t="str">
        <f t="shared" si="49"/>
        <v/>
      </c>
      <c r="I579" s="351" t="str">
        <f t="shared" si="52"/>
        <v/>
      </c>
      <c r="J579" s="352">
        <v>100</v>
      </c>
      <c r="K579" s="369" t="str">
        <f t="shared" si="51"/>
        <v/>
      </c>
      <c r="L579" s="353" t="str">
        <f t="shared" si="53"/>
        <v/>
      </c>
      <c r="M579" s="354" t="s">
        <v>68</v>
      </c>
      <c r="N579" s="366" t="str">
        <f t="shared" si="50"/>
        <v/>
      </c>
    </row>
    <row r="580" spans="1:14" ht="17.25" customHeight="1" x14ac:dyDescent="0.3">
      <c r="A580" s="24"/>
      <c r="B580" s="345">
        <v>568</v>
      </c>
      <c r="C580" s="346"/>
      <c r="D580" s="346"/>
      <c r="E580" s="347"/>
      <c r="F580" s="348" t="str">
        <f>IFERROR(VLOOKUP(E580,'Lookup Tables'!$D$4:$F$19,3,FALSE)*$O$6,"")</f>
        <v/>
      </c>
      <c r="G580" s="349">
        <f t="shared" si="48"/>
        <v>100</v>
      </c>
      <c r="H580" s="350" t="str">
        <f t="shared" si="49"/>
        <v/>
      </c>
      <c r="I580" s="351" t="str">
        <f t="shared" si="52"/>
        <v/>
      </c>
      <c r="J580" s="352">
        <v>100</v>
      </c>
      <c r="K580" s="369" t="str">
        <f t="shared" si="51"/>
        <v/>
      </c>
      <c r="L580" s="353" t="str">
        <f t="shared" si="53"/>
        <v/>
      </c>
      <c r="M580" s="354" t="s">
        <v>68</v>
      </c>
      <c r="N580" s="366" t="str">
        <f t="shared" si="50"/>
        <v/>
      </c>
    </row>
    <row r="581" spans="1:14" ht="17.25" customHeight="1" x14ac:dyDescent="0.3">
      <c r="A581" s="24"/>
      <c r="B581" s="345">
        <v>569</v>
      </c>
      <c r="C581" s="346"/>
      <c r="D581" s="346"/>
      <c r="E581" s="347"/>
      <c r="F581" s="348" t="str">
        <f>IFERROR(VLOOKUP(E581,'Lookup Tables'!$D$4:$F$19,3,FALSE)*$O$6,"")</f>
        <v/>
      </c>
      <c r="G581" s="349">
        <f t="shared" si="48"/>
        <v>100</v>
      </c>
      <c r="H581" s="350" t="str">
        <f t="shared" si="49"/>
        <v/>
      </c>
      <c r="I581" s="351" t="str">
        <f t="shared" si="52"/>
        <v/>
      </c>
      <c r="J581" s="352">
        <v>100</v>
      </c>
      <c r="K581" s="369" t="str">
        <f t="shared" si="51"/>
        <v/>
      </c>
      <c r="L581" s="353" t="str">
        <f t="shared" si="53"/>
        <v/>
      </c>
      <c r="M581" s="354" t="s">
        <v>68</v>
      </c>
      <c r="N581" s="366" t="str">
        <f t="shared" si="50"/>
        <v/>
      </c>
    </row>
    <row r="582" spans="1:14" ht="17.25" customHeight="1" x14ac:dyDescent="0.3">
      <c r="A582" s="24"/>
      <c r="B582" s="345">
        <v>570</v>
      </c>
      <c r="C582" s="346"/>
      <c r="D582" s="346"/>
      <c r="E582" s="347"/>
      <c r="F582" s="348" t="str">
        <f>IFERROR(VLOOKUP(E582,'Lookup Tables'!$D$4:$F$19,3,FALSE)*$O$6,"")</f>
        <v/>
      </c>
      <c r="G582" s="349">
        <f t="shared" si="48"/>
        <v>100</v>
      </c>
      <c r="H582" s="350" t="str">
        <f t="shared" si="49"/>
        <v/>
      </c>
      <c r="I582" s="351" t="str">
        <f t="shared" si="52"/>
        <v/>
      </c>
      <c r="J582" s="352">
        <v>100</v>
      </c>
      <c r="K582" s="369" t="str">
        <f t="shared" si="51"/>
        <v/>
      </c>
      <c r="L582" s="353" t="str">
        <f t="shared" si="53"/>
        <v/>
      </c>
      <c r="M582" s="354" t="s">
        <v>68</v>
      </c>
      <c r="N582" s="366" t="str">
        <f t="shared" si="50"/>
        <v/>
      </c>
    </row>
    <row r="583" spans="1:14" ht="17.25" customHeight="1" x14ac:dyDescent="0.3">
      <c r="A583" s="24"/>
      <c r="B583" s="345">
        <v>571</v>
      </c>
      <c r="C583" s="346"/>
      <c r="D583" s="346"/>
      <c r="E583" s="347"/>
      <c r="F583" s="348" t="str">
        <f>IFERROR(VLOOKUP(E583,'Lookup Tables'!$D$4:$F$19,3,FALSE)*$O$6,"")</f>
        <v/>
      </c>
      <c r="G583" s="349">
        <f t="shared" si="48"/>
        <v>100</v>
      </c>
      <c r="H583" s="350" t="str">
        <f t="shared" si="49"/>
        <v/>
      </c>
      <c r="I583" s="351" t="str">
        <f t="shared" si="52"/>
        <v/>
      </c>
      <c r="J583" s="352">
        <v>100</v>
      </c>
      <c r="K583" s="369" t="str">
        <f t="shared" si="51"/>
        <v/>
      </c>
      <c r="L583" s="353" t="str">
        <f t="shared" si="53"/>
        <v/>
      </c>
      <c r="M583" s="354" t="s">
        <v>68</v>
      </c>
      <c r="N583" s="366" t="str">
        <f t="shared" si="50"/>
        <v/>
      </c>
    </row>
    <row r="584" spans="1:14" ht="17.25" customHeight="1" x14ac:dyDescent="0.3">
      <c r="A584" s="24"/>
      <c r="B584" s="345">
        <v>572</v>
      </c>
      <c r="C584" s="346"/>
      <c r="D584" s="346"/>
      <c r="E584" s="347"/>
      <c r="F584" s="348" t="str">
        <f>IFERROR(VLOOKUP(E584,'Lookup Tables'!$D$4:$F$19,3,FALSE)*$O$6,"")</f>
        <v/>
      </c>
      <c r="G584" s="349">
        <f t="shared" si="48"/>
        <v>100</v>
      </c>
      <c r="H584" s="350" t="str">
        <f t="shared" si="49"/>
        <v/>
      </c>
      <c r="I584" s="351" t="str">
        <f t="shared" si="52"/>
        <v/>
      </c>
      <c r="J584" s="352">
        <v>100</v>
      </c>
      <c r="K584" s="369" t="str">
        <f t="shared" si="51"/>
        <v/>
      </c>
      <c r="L584" s="353" t="str">
        <f t="shared" si="53"/>
        <v/>
      </c>
      <c r="M584" s="354" t="s">
        <v>68</v>
      </c>
      <c r="N584" s="366" t="str">
        <f t="shared" si="50"/>
        <v/>
      </c>
    </row>
    <row r="585" spans="1:14" ht="17.25" customHeight="1" x14ac:dyDescent="0.3">
      <c r="A585" s="24"/>
      <c r="B585" s="345">
        <v>573</v>
      </c>
      <c r="C585" s="346"/>
      <c r="D585" s="346"/>
      <c r="E585" s="347"/>
      <c r="F585" s="348" t="str">
        <f>IFERROR(VLOOKUP(E585,'Lookup Tables'!$D$4:$F$19,3,FALSE)*$O$6,"")</f>
        <v/>
      </c>
      <c r="G585" s="349">
        <f t="shared" si="48"/>
        <v>100</v>
      </c>
      <c r="H585" s="350" t="str">
        <f t="shared" si="49"/>
        <v/>
      </c>
      <c r="I585" s="351" t="str">
        <f t="shared" si="52"/>
        <v/>
      </c>
      <c r="J585" s="352">
        <v>100</v>
      </c>
      <c r="K585" s="369" t="str">
        <f t="shared" si="51"/>
        <v/>
      </c>
      <c r="L585" s="353" t="str">
        <f t="shared" si="53"/>
        <v/>
      </c>
      <c r="M585" s="354" t="s">
        <v>68</v>
      </c>
      <c r="N585" s="366" t="str">
        <f t="shared" si="50"/>
        <v/>
      </c>
    </row>
    <row r="586" spans="1:14" ht="17.25" customHeight="1" x14ac:dyDescent="0.3">
      <c r="A586" s="24"/>
      <c r="B586" s="345">
        <v>574</v>
      </c>
      <c r="C586" s="346"/>
      <c r="D586" s="346"/>
      <c r="E586" s="347"/>
      <c r="F586" s="348" t="str">
        <f>IFERROR(VLOOKUP(E586,'Lookup Tables'!$D$4:$F$19,3,FALSE)*$O$6,"")</f>
        <v/>
      </c>
      <c r="G586" s="349">
        <f t="shared" si="48"/>
        <v>100</v>
      </c>
      <c r="H586" s="350" t="str">
        <f t="shared" si="49"/>
        <v/>
      </c>
      <c r="I586" s="351" t="str">
        <f t="shared" si="52"/>
        <v/>
      </c>
      <c r="J586" s="352">
        <v>100</v>
      </c>
      <c r="K586" s="369" t="str">
        <f t="shared" si="51"/>
        <v/>
      </c>
      <c r="L586" s="353" t="str">
        <f t="shared" si="53"/>
        <v/>
      </c>
      <c r="M586" s="354" t="s">
        <v>68</v>
      </c>
      <c r="N586" s="366" t="str">
        <f t="shared" si="50"/>
        <v/>
      </c>
    </row>
    <row r="587" spans="1:14" ht="17.25" customHeight="1" x14ac:dyDescent="0.3">
      <c r="A587" s="24"/>
      <c r="B587" s="345">
        <v>575</v>
      </c>
      <c r="C587" s="346"/>
      <c r="D587" s="346"/>
      <c r="E587" s="347"/>
      <c r="F587" s="348" t="str">
        <f>IFERROR(VLOOKUP(E587,'Lookup Tables'!$D$4:$F$19,3,FALSE)*$O$6,"")</f>
        <v/>
      </c>
      <c r="G587" s="349">
        <f t="shared" si="48"/>
        <v>100</v>
      </c>
      <c r="H587" s="350" t="str">
        <f t="shared" si="49"/>
        <v/>
      </c>
      <c r="I587" s="351" t="str">
        <f t="shared" si="52"/>
        <v/>
      </c>
      <c r="J587" s="352">
        <v>100</v>
      </c>
      <c r="K587" s="369" t="str">
        <f t="shared" si="51"/>
        <v/>
      </c>
      <c r="L587" s="353" t="str">
        <f t="shared" si="53"/>
        <v/>
      </c>
      <c r="M587" s="354" t="s">
        <v>68</v>
      </c>
      <c r="N587" s="366" t="str">
        <f t="shared" si="50"/>
        <v/>
      </c>
    </row>
    <row r="588" spans="1:14" ht="17.25" customHeight="1" x14ac:dyDescent="0.3">
      <c r="A588" s="24"/>
      <c r="B588" s="345">
        <v>576</v>
      </c>
      <c r="C588" s="346"/>
      <c r="D588" s="346"/>
      <c r="E588" s="347"/>
      <c r="F588" s="348" t="str">
        <f>IFERROR(VLOOKUP(E588,'Lookup Tables'!$D$4:$F$19,3,FALSE)*$O$6,"")</f>
        <v/>
      </c>
      <c r="G588" s="349">
        <f t="shared" si="48"/>
        <v>100</v>
      </c>
      <c r="H588" s="350" t="str">
        <f t="shared" si="49"/>
        <v/>
      </c>
      <c r="I588" s="351" t="str">
        <f t="shared" si="52"/>
        <v/>
      </c>
      <c r="J588" s="352">
        <v>100</v>
      </c>
      <c r="K588" s="369" t="str">
        <f t="shared" si="51"/>
        <v/>
      </c>
      <c r="L588" s="353" t="str">
        <f t="shared" si="53"/>
        <v/>
      </c>
      <c r="M588" s="354" t="s">
        <v>68</v>
      </c>
      <c r="N588" s="366" t="str">
        <f t="shared" si="50"/>
        <v/>
      </c>
    </row>
    <row r="589" spans="1:14" ht="17.25" customHeight="1" x14ac:dyDescent="0.3">
      <c r="A589" s="24"/>
      <c r="B589" s="345">
        <v>577</v>
      </c>
      <c r="C589" s="346"/>
      <c r="D589" s="346"/>
      <c r="E589" s="347"/>
      <c r="F589" s="348" t="str">
        <f>IFERROR(VLOOKUP(E589,'Lookup Tables'!$D$4:$F$19,3,FALSE)*$O$6,"")</f>
        <v/>
      </c>
      <c r="G589" s="349">
        <f t="shared" ref="G589:G652" si="54">$O$4</f>
        <v>100</v>
      </c>
      <c r="H589" s="350" t="str">
        <f t="shared" ref="H589:H652" si="55">IF(ISBLANK($E589),"",$F589*($O$4/100))</f>
        <v/>
      </c>
      <c r="I589" s="351" t="str">
        <f t="shared" si="52"/>
        <v/>
      </c>
      <c r="J589" s="352">
        <v>100</v>
      </c>
      <c r="K589" s="369" t="str">
        <f t="shared" si="51"/>
        <v/>
      </c>
      <c r="L589" s="353" t="str">
        <f t="shared" si="53"/>
        <v/>
      </c>
      <c r="M589" s="354" t="s">
        <v>68</v>
      </c>
      <c r="N589" s="366" t="str">
        <f t="shared" ref="N589:N652" si="56">IF(ISBLANK($M589),"",IF(ISBLANK($E589),"",$L589*INDEX(Life_expectancy_factor,MATCH($M589,Life_expectancy_input,0))))</f>
        <v/>
      </c>
    </row>
    <row r="590" spans="1:14" ht="17.25" customHeight="1" x14ac:dyDescent="0.3">
      <c r="A590" s="24"/>
      <c r="B590" s="345">
        <v>578</v>
      </c>
      <c r="C590" s="346"/>
      <c r="D590" s="346"/>
      <c r="E590" s="347"/>
      <c r="F590" s="348" t="str">
        <f>IFERROR(VLOOKUP(E590,'Lookup Tables'!$D$4:$F$19,3,FALSE)*$O$6,"")</f>
        <v/>
      </c>
      <c r="G590" s="349">
        <f t="shared" si="54"/>
        <v>100</v>
      </c>
      <c r="H590" s="350" t="str">
        <f t="shared" si="55"/>
        <v/>
      </c>
      <c r="I590" s="351" t="str">
        <f t="shared" si="52"/>
        <v/>
      </c>
      <c r="J590" s="352">
        <v>100</v>
      </c>
      <c r="K590" s="369" t="str">
        <f t="shared" ref="K590:K653" si="57">IF(ISBLANK($E590),"",$I590*($J590/100))</f>
        <v/>
      </c>
      <c r="L590" s="353" t="str">
        <f t="shared" si="53"/>
        <v/>
      </c>
      <c r="M590" s="354" t="s">
        <v>68</v>
      </c>
      <c r="N590" s="366" t="str">
        <f t="shared" si="56"/>
        <v/>
      </c>
    </row>
    <row r="591" spans="1:14" ht="17.25" customHeight="1" x14ac:dyDescent="0.3">
      <c r="A591" s="24"/>
      <c r="B591" s="345">
        <v>579</v>
      </c>
      <c r="C591" s="346"/>
      <c r="D591" s="346"/>
      <c r="E591" s="347"/>
      <c r="F591" s="348" t="str">
        <f>IFERROR(VLOOKUP(E591,'Lookup Tables'!$D$4:$F$19,3,FALSE)*$O$6,"")</f>
        <v/>
      </c>
      <c r="G591" s="349">
        <f t="shared" si="54"/>
        <v>100</v>
      </c>
      <c r="H591" s="350" t="str">
        <f t="shared" si="55"/>
        <v/>
      </c>
      <c r="I591" s="351" t="str">
        <f t="shared" ref="I591:I654" si="58">H591</f>
        <v/>
      </c>
      <c r="J591" s="352">
        <v>100</v>
      </c>
      <c r="K591" s="369" t="str">
        <f t="shared" si="57"/>
        <v/>
      </c>
      <c r="L591" s="353" t="str">
        <f t="shared" ref="L591:L654" si="59">K591</f>
        <v/>
      </c>
      <c r="M591" s="354" t="s">
        <v>68</v>
      </c>
      <c r="N591" s="366" t="str">
        <f t="shared" si="56"/>
        <v/>
      </c>
    </row>
    <row r="592" spans="1:14" ht="17.25" customHeight="1" x14ac:dyDescent="0.3">
      <c r="A592" s="24"/>
      <c r="B592" s="345">
        <v>580</v>
      </c>
      <c r="C592" s="346"/>
      <c r="D592" s="346"/>
      <c r="E592" s="347"/>
      <c r="F592" s="348" t="str">
        <f>IFERROR(VLOOKUP(E592,'Lookup Tables'!$D$4:$F$19,3,FALSE)*$O$6,"")</f>
        <v/>
      </c>
      <c r="G592" s="349">
        <f t="shared" si="54"/>
        <v>100</v>
      </c>
      <c r="H592" s="350" t="str">
        <f t="shared" si="55"/>
        <v/>
      </c>
      <c r="I592" s="351" t="str">
        <f t="shared" si="58"/>
        <v/>
      </c>
      <c r="J592" s="352">
        <v>100</v>
      </c>
      <c r="K592" s="369" t="str">
        <f t="shared" si="57"/>
        <v/>
      </c>
      <c r="L592" s="353" t="str">
        <f t="shared" si="59"/>
        <v/>
      </c>
      <c r="M592" s="354" t="s">
        <v>68</v>
      </c>
      <c r="N592" s="366" t="str">
        <f t="shared" si="56"/>
        <v/>
      </c>
    </row>
    <row r="593" spans="1:14" ht="17.25" customHeight="1" x14ac:dyDescent="0.3">
      <c r="A593" s="24"/>
      <c r="B593" s="345">
        <v>581</v>
      </c>
      <c r="C593" s="346"/>
      <c r="D593" s="346"/>
      <c r="E593" s="347"/>
      <c r="F593" s="348" t="str">
        <f>IFERROR(VLOOKUP(E593,'Lookup Tables'!$D$4:$F$19,3,FALSE)*$O$6,"")</f>
        <v/>
      </c>
      <c r="G593" s="349">
        <f t="shared" si="54"/>
        <v>100</v>
      </c>
      <c r="H593" s="350" t="str">
        <f t="shared" si="55"/>
        <v/>
      </c>
      <c r="I593" s="351" t="str">
        <f t="shared" si="58"/>
        <v/>
      </c>
      <c r="J593" s="352">
        <v>100</v>
      </c>
      <c r="K593" s="369" t="str">
        <f t="shared" si="57"/>
        <v/>
      </c>
      <c r="L593" s="353" t="str">
        <f t="shared" si="59"/>
        <v/>
      </c>
      <c r="M593" s="354" t="s">
        <v>68</v>
      </c>
      <c r="N593" s="366" t="str">
        <f t="shared" si="56"/>
        <v/>
      </c>
    </row>
    <row r="594" spans="1:14" ht="17.25" customHeight="1" x14ac:dyDescent="0.3">
      <c r="A594" s="24"/>
      <c r="B594" s="345">
        <v>582</v>
      </c>
      <c r="C594" s="346"/>
      <c r="D594" s="346"/>
      <c r="E594" s="347"/>
      <c r="F594" s="348" t="str">
        <f>IFERROR(VLOOKUP(E594,'Lookup Tables'!$D$4:$F$19,3,FALSE)*$O$6,"")</f>
        <v/>
      </c>
      <c r="G594" s="349">
        <f t="shared" si="54"/>
        <v>100</v>
      </c>
      <c r="H594" s="350" t="str">
        <f t="shared" si="55"/>
        <v/>
      </c>
      <c r="I594" s="351" t="str">
        <f t="shared" si="58"/>
        <v/>
      </c>
      <c r="J594" s="352">
        <v>100</v>
      </c>
      <c r="K594" s="369" t="str">
        <f t="shared" si="57"/>
        <v/>
      </c>
      <c r="L594" s="353" t="str">
        <f t="shared" si="59"/>
        <v/>
      </c>
      <c r="M594" s="354" t="s">
        <v>68</v>
      </c>
      <c r="N594" s="366" t="str">
        <f t="shared" si="56"/>
        <v/>
      </c>
    </row>
    <row r="595" spans="1:14" ht="17.25" customHeight="1" x14ac:dyDescent="0.3">
      <c r="A595" s="24"/>
      <c r="B595" s="345">
        <v>583</v>
      </c>
      <c r="C595" s="346"/>
      <c r="D595" s="346"/>
      <c r="E595" s="347"/>
      <c r="F595" s="348" t="str">
        <f>IFERROR(VLOOKUP(E595,'Lookup Tables'!$D$4:$F$19,3,FALSE)*$O$6,"")</f>
        <v/>
      </c>
      <c r="G595" s="349">
        <f t="shared" si="54"/>
        <v>100</v>
      </c>
      <c r="H595" s="350" t="str">
        <f t="shared" si="55"/>
        <v/>
      </c>
      <c r="I595" s="351" t="str">
        <f t="shared" si="58"/>
        <v/>
      </c>
      <c r="J595" s="352">
        <v>100</v>
      </c>
      <c r="K595" s="369" t="str">
        <f t="shared" si="57"/>
        <v/>
      </c>
      <c r="L595" s="353" t="str">
        <f t="shared" si="59"/>
        <v/>
      </c>
      <c r="M595" s="354" t="s">
        <v>68</v>
      </c>
      <c r="N595" s="366" t="str">
        <f t="shared" si="56"/>
        <v/>
      </c>
    </row>
    <row r="596" spans="1:14" ht="17.25" customHeight="1" x14ac:dyDescent="0.3">
      <c r="A596" s="24"/>
      <c r="B596" s="345">
        <v>584</v>
      </c>
      <c r="C596" s="346"/>
      <c r="D596" s="346"/>
      <c r="E596" s="347"/>
      <c r="F596" s="348" t="str">
        <f>IFERROR(VLOOKUP(E596,'Lookup Tables'!$D$4:$F$19,3,FALSE)*$O$6,"")</f>
        <v/>
      </c>
      <c r="G596" s="349">
        <f t="shared" si="54"/>
        <v>100</v>
      </c>
      <c r="H596" s="350" t="str">
        <f t="shared" si="55"/>
        <v/>
      </c>
      <c r="I596" s="351" t="str">
        <f t="shared" si="58"/>
        <v/>
      </c>
      <c r="J596" s="352">
        <v>100</v>
      </c>
      <c r="K596" s="369" t="str">
        <f t="shared" si="57"/>
        <v/>
      </c>
      <c r="L596" s="353" t="str">
        <f t="shared" si="59"/>
        <v/>
      </c>
      <c r="M596" s="354" t="s">
        <v>68</v>
      </c>
      <c r="N596" s="366" t="str">
        <f t="shared" si="56"/>
        <v/>
      </c>
    </row>
    <row r="597" spans="1:14" ht="17.25" customHeight="1" x14ac:dyDescent="0.3">
      <c r="A597" s="24"/>
      <c r="B597" s="345">
        <v>585</v>
      </c>
      <c r="C597" s="346"/>
      <c r="D597" s="346"/>
      <c r="E597" s="347"/>
      <c r="F597" s="348" t="str">
        <f>IFERROR(VLOOKUP(E597,'Lookup Tables'!$D$4:$F$19,3,FALSE)*$O$6,"")</f>
        <v/>
      </c>
      <c r="G597" s="349">
        <f t="shared" si="54"/>
        <v>100</v>
      </c>
      <c r="H597" s="350" t="str">
        <f t="shared" si="55"/>
        <v/>
      </c>
      <c r="I597" s="351" t="str">
        <f t="shared" si="58"/>
        <v/>
      </c>
      <c r="J597" s="352">
        <v>100</v>
      </c>
      <c r="K597" s="369" t="str">
        <f t="shared" si="57"/>
        <v/>
      </c>
      <c r="L597" s="353" t="str">
        <f t="shared" si="59"/>
        <v/>
      </c>
      <c r="M597" s="354" t="s">
        <v>68</v>
      </c>
      <c r="N597" s="366" t="str">
        <f t="shared" si="56"/>
        <v/>
      </c>
    </row>
    <row r="598" spans="1:14" ht="17.25" customHeight="1" x14ac:dyDescent="0.3">
      <c r="A598" s="24"/>
      <c r="B598" s="345">
        <v>586</v>
      </c>
      <c r="C598" s="346"/>
      <c r="D598" s="346"/>
      <c r="E598" s="347"/>
      <c r="F598" s="348" t="str">
        <f>IFERROR(VLOOKUP(E598,'Lookup Tables'!$D$4:$F$19,3,FALSE)*$O$6,"")</f>
        <v/>
      </c>
      <c r="G598" s="349">
        <f t="shared" si="54"/>
        <v>100</v>
      </c>
      <c r="H598" s="350" t="str">
        <f t="shared" si="55"/>
        <v/>
      </c>
      <c r="I598" s="351" t="str">
        <f t="shared" si="58"/>
        <v/>
      </c>
      <c r="J598" s="352">
        <v>100</v>
      </c>
      <c r="K598" s="369" t="str">
        <f t="shared" si="57"/>
        <v/>
      </c>
      <c r="L598" s="353" t="str">
        <f t="shared" si="59"/>
        <v/>
      </c>
      <c r="M598" s="354" t="s">
        <v>68</v>
      </c>
      <c r="N598" s="366" t="str">
        <f t="shared" si="56"/>
        <v/>
      </c>
    </row>
    <row r="599" spans="1:14" ht="17.25" customHeight="1" x14ac:dyDescent="0.3">
      <c r="A599" s="24"/>
      <c r="B599" s="345">
        <v>587</v>
      </c>
      <c r="C599" s="346"/>
      <c r="D599" s="346"/>
      <c r="E599" s="347"/>
      <c r="F599" s="348" t="str">
        <f>IFERROR(VLOOKUP(E599,'Lookup Tables'!$D$4:$F$19,3,FALSE)*$O$6,"")</f>
        <v/>
      </c>
      <c r="G599" s="349">
        <f t="shared" si="54"/>
        <v>100</v>
      </c>
      <c r="H599" s="350" t="str">
        <f t="shared" si="55"/>
        <v/>
      </c>
      <c r="I599" s="351" t="str">
        <f t="shared" si="58"/>
        <v/>
      </c>
      <c r="J599" s="352">
        <v>100</v>
      </c>
      <c r="K599" s="369" t="str">
        <f t="shared" si="57"/>
        <v/>
      </c>
      <c r="L599" s="353" t="str">
        <f t="shared" si="59"/>
        <v/>
      </c>
      <c r="M599" s="354" t="s">
        <v>68</v>
      </c>
      <c r="N599" s="366" t="str">
        <f t="shared" si="56"/>
        <v/>
      </c>
    </row>
    <row r="600" spans="1:14" ht="17.25" customHeight="1" x14ac:dyDescent="0.3">
      <c r="A600" s="24"/>
      <c r="B600" s="345">
        <v>588</v>
      </c>
      <c r="C600" s="346"/>
      <c r="D600" s="346"/>
      <c r="E600" s="347"/>
      <c r="F600" s="348" t="str">
        <f>IFERROR(VLOOKUP(E600,'Lookup Tables'!$D$4:$F$19,3,FALSE)*$O$6,"")</f>
        <v/>
      </c>
      <c r="G600" s="349">
        <f t="shared" si="54"/>
        <v>100</v>
      </c>
      <c r="H600" s="350" t="str">
        <f t="shared" si="55"/>
        <v/>
      </c>
      <c r="I600" s="351" t="str">
        <f t="shared" si="58"/>
        <v/>
      </c>
      <c r="J600" s="352">
        <v>100</v>
      </c>
      <c r="K600" s="369" t="str">
        <f t="shared" si="57"/>
        <v/>
      </c>
      <c r="L600" s="353" t="str">
        <f t="shared" si="59"/>
        <v/>
      </c>
      <c r="M600" s="354" t="s">
        <v>68</v>
      </c>
      <c r="N600" s="366" t="str">
        <f t="shared" si="56"/>
        <v/>
      </c>
    </row>
    <row r="601" spans="1:14" ht="17.25" customHeight="1" x14ac:dyDescent="0.3">
      <c r="A601" s="24"/>
      <c r="B601" s="345">
        <v>589</v>
      </c>
      <c r="C601" s="346"/>
      <c r="D601" s="346"/>
      <c r="E601" s="347"/>
      <c r="F601" s="348" t="str">
        <f>IFERROR(VLOOKUP(E601,'Lookup Tables'!$D$4:$F$19,3,FALSE)*$O$6,"")</f>
        <v/>
      </c>
      <c r="G601" s="349">
        <f t="shared" si="54"/>
        <v>100</v>
      </c>
      <c r="H601" s="350" t="str">
        <f t="shared" si="55"/>
        <v/>
      </c>
      <c r="I601" s="351" t="str">
        <f t="shared" si="58"/>
        <v/>
      </c>
      <c r="J601" s="352">
        <v>100</v>
      </c>
      <c r="K601" s="369" t="str">
        <f t="shared" si="57"/>
        <v/>
      </c>
      <c r="L601" s="353" t="str">
        <f t="shared" si="59"/>
        <v/>
      </c>
      <c r="M601" s="354" t="s">
        <v>68</v>
      </c>
      <c r="N601" s="366" t="str">
        <f t="shared" si="56"/>
        <v/>
      </c>
    </row>
    <row r="602" spans="1:14" ht="17.25" customHeight="1" x14ac:dyDescent="0.3">
      <c r="A602" s="24"/>
      <c r="B602" s="345">
        <v>590</v>
      </c>
      <c r="C602" s="346"/>
      <c r="D602" s="346"/>
      <c r="E602" s="347"/>
      <c r="F602" s="348" t="str">
        <f>IFERROR(VLOOKUP(E602,'Lookup Tables'!$D$4:$F$19,3,FALSE)*$O$6,"")</f>
        <v/>
      </c>
      <c r="G602" s="349">
        <f t="shared" si="54"/>
        <v>100</v>
      </c>
      <c r="H602" s="350" t="str">
        <f t="shared" si="55"/>
        <v/>
      </c>
      <c r="I602" s="351" t="str">
        <f t="shared" si="58"/>
        <v/>
      </c>
      <c r="J602" s="352">
        <v>100</v>
      </c>
      <c r="K602" s="369" t="str">
        <f t="shared" si="57"/>
        <v/>
      </c>
      <c r="L602" s="353" t="str">
        <f t="shared" si="59"/>
        <v/>
      </c>
      <c r="M602" s="354" t="s">
        <v>68</v>
      </c>
      <c r="N602" s="366" t="str">
        <f t="shared" si="56"/>
        <v/>
      </c>
    </row>
    <row r="603" spans="1:14" ht="17.25" customHeight="1" x14ac:dyDescent="0.3">
      <c r="A603" s="24"/>
      <c r="B603" s="345">
        <v>591</v>
      </c>
      <c r="C603" s="346"/>
      <c r="D603" s="346"/>
      <c r="E603" s="347"/>
      <c r="F603" s="348" t="str">
        <f>IFERROR(VLOOKUP(E603,'Lookup Tables'!$D$4:$F$19,3,FALSE)*$O$6,"")</f>
        <v/>
      </c>
      <c r="G603" s="349">
        <f t="shared" si="54"/>
        <v>100</v>
      </c>
      <c r="H603" s="350" t="str">
        <f t="shared" si="55"/>
        <v/>
      </c>
      <c r="I603" s="351" t="str">
        <f t="shared" si="58"/>
        <v/>
      </c>
      <c r="J603" s="352">
        <v>100</v>
      </c>
      <c r="K603" s="369" t="str">
        <f t="shared" si="57"/>
        <v/>
      </c>
      <c r="L603" s="353" t="str">
        <f t="shared" si="59"/>
        <v/>
      </c>
      <c r="M603" s="354" t="s">
        <v>68</v>
      </c>
      <c r="N603" s="366" t="str">
        <f t="shared" si="56"/>
        <v/>
      </c>
    </row>
    <row r="604" spans="1:14" ht="17.25" customHeight="1" x14ac:dyDescent="0.3">
      <c r="A604" s="24"/>
      <c r="B604" s="345">
        <v>592</v>
      </c>
      <c r="C604" s="346"/>
      <c r="D604" s="346"/>
      <c r="E604" s="347"/>
      <c r="F604" s="348" t="str">
        <f>IFERROR(VLOOKUP(E604,'Lookup Tables'!$D$4:$F$19,3,FALSE)*$O$6,"")</f>
        <v/>
      </c>
      <c r="G604" s="349">
        <f t="shared" si="54"/>
        <v>100</v>
      </c>
      <c r="H604" s="350" t="str">
        <f t="shared" si="55"/>
        <v/>
      </c>
      <c r="I604" s="351" t="str">
        <f t="shared" si="58"/>
        <v/>
      </c>
      <c r="J604" s="352">
        <v>100</v>
      </c>
      <c r="K604" s="369" t="str">
        <f t="shared" si="57"/>
        <v/>
      </c>
      <c r="L604" s="353" t="str">
        <f t="shared" si="59"/>
        <v/>
      </c>
      <c r="M604" s="354" t="s">
        <v>68</v>
      </c>
      <c r="N604" s="366" t="str">
        <f t="shared" si="56"/>
        <v/>
      </c>
    </row>
    <row r="605" spans="1:14" ht="17.25" customHeight="1" x14ac:dyDescent="0.3">
      <c r="A605" s="24"/>
      <c r="B605" s="345">
        <v>593</v>
      </c>
      <c r="C605" s="346"/>
      <c r="D605" s="346"/>
      <c r="E605" s="347"/>
      <c r="F605" s="348" t="str">
        <f>IFERROR(VLOOKUP(E605,'Lookup Tables'!$D$4:$F$19,3,FALSE)*$O$6,"")</f>
        <v/>
      </c>
      <c r="G605" s="349">
        <f t="shared" si="54"/>
        <v>100</v>
      </c>
      <c r="H605" s="350" t="str">
        <f t="shared" si="55"/>
        <v/>
      </c>
      <c r="I605" s="351" t="str">
        <f t="shared" si="58"/>
        <v/>
      </c>
      <c r="J605" s="352">
        <v>100</v>
      </c>
      <c r="K605" s="369" t="str">
        <f t="shared" si="57"/>
        <v/>
      </c>
      <c r="L605" s="353" t="str">
        <f t="shared" si="59"/>
        <v/>
      </c>
      <c r="M605" s="354" t="s">
        <v>68</v>
      </c>
      <c r="N605" s="366" t="str">
        <f t="shared" si="56"/>
        <v/>
      </c>
    </row>
    <row r="606" spans="1:14" ht="17.25" customHeight="1" x14ac:dyDescent="0.3">
      <c r="A606" s="24"/>
      <c r="B606" s="345">
        <v>594</v>
      </c>
      <c r="C606" s="346"/>
      <c r="D606" s="346"/>
      <c r="E606" s="347"/>
      <c r="F606" s="348" t="str">
        <f>IFERROR(VLOOKUP(E606,'Lookup Tables'!$D$4:$F$19,3,FALSE)*$O$6,"")</f>
        <v/>
      </c>
      <c r="G606" s="349">
        <f t="shared" si="54"/>
        <v>100</v>
      </c>
      <c r="H606" s="350" t="str">
        <f t="shared" si="55"/>
        <v/>
      </c>
      <c r="I606" s="351" t="str">
        <f t="shared" si="58"/>
        <v/>
      </c>
      <c r="J606" s="352">
        <v>100</v>
      </c>
      <c r="K606" s="369" t="str">
        <f t="shared" si="57"/>
        <v/>
      </c>
      <c r="L606" s="353" t="str">
        <f t="shared" si="59"/>
        <v/>
      </c>
      <c r="M606" s="354" t="s">
        <v>68</v>
      </c>
      <c r="N606" s="366" t="str">
        <f t="shared" si="56"/>
        <v/>
      </c>
    </row>
    <row r="607" spans="1:14" ht="17.25" customHeight="1" x14ac:dyDescent="0.3">
      <c r="A607" s="24"/>
      <c r="B607" s="345">
        <v>595</v>
      </c>
      <c r="C607" s="346"/>
      <c r="D607" s="346"/>
      <c r="E607" s="347"/>
      <c r="F607" s="348" t="str">
        <f>IFERROR(VLOOKUP(E607,'Lookup Tables'!$D$4:$F$19,3,FALSE)*$O$6,"")</f>
        <v/>
      </c>
      <c r="G607" s="349">
        <f t="shared" si="54"/>
        <v>100</v>
      </c>
      <c r="H607" s="350" t="str">
        <f t="shared" si="55"/>
        <v/>
      </c>
      <c r="I607" s="351" t="str">
        <f t="shared" si="58"/>
        <v/>
      </c>
      <c r="J607" s="352">
        <v>100</v>
      </c>
      <c r="K607" s="369" t="str">
        <f t="shared" si="57"/>
        <v/>
      </c>
      <c r="L607" s="353" t="str">
        <f t="shared" si="59"/>
        <v/>
      </c>
      <c r="M607" s="354" t="s">
        <v>68</v>
      </c>
      <c r="N607" s="366" t="str">
        <f t="shared" si="56"/>
        <v/>
      </c>
    </row>
    <row r="608" spans="1:14" ht="17.25" customHeight="1" x14ac:dyDescent="0.3">
      <c r="A608" s="24"/>
      <c r="B608" s="345">
        <v>596</v>
      </c>
      <c r="C608" s="346"/>
      <c r="D608" s="346"/>
      <c r="E608" s="347"/>
      <c r="F608" s="348" t="str">
        <f>IFERROR(VLOOKUP(E608,'Lookup Tables'!$D$4:$F$19,3,FALSE)*$O$6,"")</f>
        <v/>
      </c>
      <c r="G608" s="349">
        <f t="shared" si="54"/>
        <v>100</v>
      </c>
      <c r="H608" s="350" t="str">
        <f t="shared" si="55"/>
        <v/>
      </c>
      <c r="I608" s="351" t="str">
        <f t="shared" si="58"/>
        <v/>
      </c>
      <c r="J608" s="352">
        <v>100</v>
      </c>
      <c r="K608" s="369" t="str">
        <f t="shared" si="57"/>
        <v/>
      </c>
      <c r="L608" s="353" t="str">
        <f t="shared" si="59"/>
        <v/>
      </c>
      <c r="M608" s="354" t="s">
        <v>68</v>
      </c>
      <c r="N608" s="366" t="str">
        <f t="shared" si="56"/>
        <v/>
      </c>
    </row>
    <row r="609" spans="1:14" ht="17.25" customHeight="1" x14ac:dyDescent="0.3">
      <c r="A609" s="24"/>
      <c r="B609" s="345">
        <v>597</v>
      </c>
      <c r="C609" s="346"/>
      <c r="D609" s="346"/>
      <c r="E609" s="347"/>
      <c r="F609" s="348" t="str">
        <f>IFERROR(VLOOKUP(E609,'Lookup Tables'!$D$4:$F$19,3,FALSE)*$O$6,"")</f>
        <v/>
      </c>
      <c r="G609" s="349">
        <f t="shared" si="54"/>
        <v>100</v>
      </c>
      <c r="H609" s="350" t="str">
        <f t="shared" si="55"/>
        <v/>
      </c>
      <c r="I609" s="351" t="str">
        <f t="shared" si="58"/>
        <v/>
      </c>
      <c r="J609" s="352">
        <v>100</v>
      </c>
      <c r="K609" s="369" t="str">
        <f t="shared" si="57"/>
        <v/>
      </c>
      <c r="L609" s="353" t="str">
        <f t="shared" si="59"/>
        <v/>
      </c>
      <c r="M609" s="354" t="s">
        <v>68</v>
      </c>
      <c r="N609" s="366" t="str">
        <f t="shared" si="56"/>
        <v/>
      </c>
    </row>
    <row r="610" spans="1:14" ht="17.25" customHeight="1" x14ac:dyDescent="0.3">
      <c r="A610" s="24"/>
      <c r="B610" s="345">
        <v>598</v>
      </c>
      <c r="C610" s="346"/>
      <c r="D610" s="346"/>
      <c r="E610" s="347"/>
      <c r="F610" s="348" t="str">
        <f>IFERROR(VLOOKUP(E610,'Lookup Tables'!$D$4:$F$19,3,FALSE)*$O$6,"")</f>
        <v/>
      </c>
      <c r="G610" s="349">
        <f t="shared" si="54"/>
        <v>100</v>
      </c>
      <c r="H610" s="350" t="str">
        <f t="shared" si="55"/>
        <v/>
      </c>
      <c r="I610" s="351" t="str">
        <f t="shared" si="58"/>
        <v/>
      </c>
      <c r="J610" s="352">
        <v>100</v>
      </c>
      <c r="K610" s="369" t="str">
        <f t="shared" si="57"/>
        <v/>
      </c>
      <c r="L610" s="353" t="str">
        <f t="shared" si="59"/>
        <v/>
      </c>
      <c r="M610" s="354" t="s">
        <v>68</v>
      </c>
      <c r="N610" s="366" t="str">
        <f t="shared" si="56"/>
        <v/>
      </c>
    </row>
    <row r="611" spans="1:14" ht="17.25" customHeight="1" x14ac:dyDescent="0.3">
      <c r="A611" s="24"/>
      <c r="B611" s="345">
        <v>599</v>
      </c>
      <c r="C611" s="346"/>
      <c r="D611" s="346"/>
      <c r="E611" s="347"/>
      <c r="F611" s="348" t="str">
        <f>IFERROR(VLOOKUP(E611,'Lookup Tables'!$D$4:$F$19,3,FALSE)*$O$6,"")</f>
        <v/>
      </c>
      <c r="G611" s="349">
        <f t="shared" si="54"/>
        <v>100</v>
      </c>
      <c r="H611" s="350" t="str">
        <f t="shared" si="55"/>
        <v/>
      </c>
      <c r="I611" s="351" t="str">
        <f t="shared" si="58"/>
        <v/>
      </c>
      <c r="J611" s="352">
        <v>100</v>
      </c>
      <c r="K611" s="369" t="str">
        <f t="shared" si="57"/>
        <v/>
      </c>
      <c r="L611" s="353" t="str">
        <f t="shared" si="59"/>
        <v/>
      </c>
      <c r="M611" s="354" t="s">
        <v>68</v>
      </c>
      <c r="N611" s="366" t="str">
        <f t="shared" si="56"/>
        <v/>
      </c>
    </row>
    <row r="612" spans="1:14" ht="17.25" customHeight="1" x14ac:dyDescent="0.3">
      <c r="A612" s="24"/>
      <c r="B612" s="345">
        <v>600</v>
      </c>
      <c r="C612" s="346"/>
      <c r="D612" s="346"/>
      <c r="E612" s="347"/>
      <c r="F612" s="348" t="str">
        <f>IFERROR(VLOOKUP(E612,'Lookup Tables'!$D$4:$F$19,3,FALSE)*$O$6,"")</f>
        <v/>
      </c>
      <c r="G612" s="349">
        <f t="shared" si="54"/>
        <v>100</v>
      </c>
      <c r="H612" s="350" t="str">
        <f t="shared" si="55"/>
        <v/>
      </c>
      <c r="I612" s="351" t="str">
        <f t="shared" si="58"/>
        <v/>
      </c>
      <c r="J612" s="352">
        <v>100</v>
      </c>
      <c r="K612" s="369" t="str">
        <f t="shared" si="57"/>
        <v/>
      </c>
      <c r="L612" s="353" t="str">
        <f t="shared" si="59"/>
        <v/>
      </c>
      <c r="M612" s="354" t="s">
        <v>68</v>
      </c>
      <c r="N612" s="366" t="str">
        <f t="shared" si="56"/>
        <v/>
      </c>
    </row>
    <row r="613" spans="1:14" ht="17.25" customHeight="1" x14ac:dyDescent="0.3">
      <c r="A613" s="24"/>
      <c r="B613" s="345">
        <v>601</v>
      </c>
      <c r="C613" s="346"/>
      <c r="D613" s="346"/>
      <c r="E613" s="347"/>
      <c r="F613" s="348" t="str">
        <f>IFERROR(VLOOKUP(E613,'Lookup Tables'!$D$4:$F$19,3,FALSE)*$O$6,"")</f>
        <v/>
      </c>
      <c r="G613" s="349">
        <f t="shared" si="54"/>
        <v>100</v>
      </c>
      <c r="H613" s="350" t="str">
        <f t="shared" si="55"/>
        <v/>
      </c>
      <c r="I613" s="351" t="str">
        <f t="shared" si="58"/>
        <v/>
      </c>
      <c r="J613" s="352">
        <v>100</v>
      </c>
      <c r="K613" s="369" t="str">
        <f t="shared" si="57"/>
        <v/>
      </c>
      <c r="L613" s="353" t="str">
        <f t="shared" si="59"/>
        <v/>
      </c>
      <c r="M613" s="354" t="s">
        <v>68</v>
      </c>
      <c r="N613" s="366" t="str">
        <f t="shared" si="56"/>
        <v/>
      </c>
    </row>
    <row r="614" spans="1:14" ht="17.25" customHeight="1" x14ac:dyDescent="0.3">
      <c r="A614" s="24"/>
      <c r="B614" s="345">
        <v>602</v>
      </c>
      <c r="C614" s="346"/>
      <c r="D614" s="346"/>
      <c r="E614" s="347"/>
      <c r="F614" s="348" t="str">
        <f>IFERROR(VLOOKUP(E614,'Lookup Tables'!$D$4:$F$19,3,FALSE)*$O$6,"")</f>
        <v/>
      </c>
      <c r="G614" s="349">
        <f t="shared" si="54"/>
        <v>100</v>
      </c>
      <c r="H614" s="350" t="str">
        <f t="shared" si="55"/>
        <v/>
      </c>
      <c r="I614" s="351" t="str">
        <f t="shared" si="58"/>
        <v/>
      </c>
      <c r="J614" s="352">
        <v>100</v>
      </c>
      <c r="K614" s="369" t="str">
        <f t="shared" si="57"/>
        <v/>
      </c>
      <c r="L614" s="353" t="str">
        <f t="shared" si="59"/>
        <v/>
      </c>
      <c r="M614" s="354" t="s">
        <v>68</v>
      </c>
      <c r="N614" s="366" t="str">
        <f t="shared" si="56"/>
        <v/>
      </c>
    </row>
    <row r="615" spans="1:14" ht="17.25" customHeight="1" x14ac:dyDescent="0.3">
      <c r="A615" s="24"/>
      <c r="B615" s="345">
        <v>603</v>
      </c>
      <c r="C615" s="346"/>
      <c r="D615" s="346"/>
      <c r="E615" s="347"/>
      <c r="F615" s="348" t="str">
        <f>IFERROR(VLOOKUP(E615,'Lookup Tables'!$D$4:$F$19,3,FALSE)*$O$6,"")</f>
        <v/>
      </c>
      <c r="G615" s="349">
        <f t="shared" si="54"/>
        <v>100</v>
      </c>
      <c r="H615" s="350" t="str">
        <f t="shared" si="55"/>
        <v/>
      </c>
      <c r="I615" s="351" t="str">
        <f t="shared" si="58"/>
        <v/>
      </c>
      <c r="J615" s="352">
        <v>100</v>
      </c>
      <c r="K615" s="369" t="str">
        <f t="shared" si="57"/>
        <v/>
      </c>
      <c r="L615" s="353" t="str">
        <f t="shared" si="59"/>
        <v/>
      </c>
      <c r="M615" s="354" t="s">
        <v>68</v>
      </c>
      <c r="N615" s="366" t="str">
        <f t="shared" si="56"/>
        <v/>
      </c>
    </row>
    <row r="616" spans="1:14" ht="17.25" customHeight="1" x14ac:dyDescent="0.3">
      <c r="A616" s="24"/>
      <c r="B616" s="345">
        <v>604</v>
      </c>
      <c r="C616" s="346"/>
      <c r="D616" s="346"/>
      <c r="E616" s="347"/>
      <c r="F616" s="348" t="str">
        <f>IFERROR(VLOOKUP(E616,'Lookup Tables'!$D$4:$F$19,3,FALSE)*$O$6,"")</f>
        <v/>
      </c>
      <c r="G616" s="349">
        <f t="shared" si="54"/>
        <v>100</v>
      </c>
      <c r="H616" s="350" t="str">
        <f t="shared" si="55"/>
        <v/>
      </c>
      <c r="I616" s="351" t="str">
        <f t="shared" si="58"/>
        <v/>
      </c>
      <c r="J616" s="352">
        <v>100</v>
      </c>
      <c r="K616" s="369" t="str">
        <f t="shared" si="57"/>
        <v/>
      </c>
      <c r="L616" s="353" t="str">
        <f t="shared" si="59"/>
        <v/>
      </c>
      <c r="M616" s="354" t="s">
        <v>68</v>
      </c>
      <c r="N616" s="366" t="str">
        <f t="shared" si="56"/>
        <v/>
      </c>
    </row>
    <row r="617" spans="1:14" ht="17.25" customHeight="1" x14ac:dyDescent="0.3">
      <c r="A617" s="24"/>
      <c r="B617" s="345">
        <v>605</v>
      </c>
      <c r="C617" s="346"/>
      <c r="D617" s="346"/>
      <c r="E617" s="347"/>
      <c r="F617" s="348" t="str">
        <f>IFERROR(VLOOKUP(E617,'Lookup Tables'!$D$4:$F$19,3,FALSE)*$O$6,"")</f>
        <v/>
      </c>
      <c r="G617" s="349">
        <f t="shared" si="54"/>
        <v>100</v>
      </c>
      <c r="H617" s="350" t="str">
        <f t="shared" si="55"/>
        <v/>
      </c>
      <c r="I617" s="351" t="str">
        <f t="shared" si="58"/>
        <v/>
      </c>
      <c r="J617" s="352">
        <v>100</v>
      </c>
      <c r="K617" s="369" t="str">
        <f t="shared" si="57"/>
        <v/>
      </c>
      <c r="L617" s="353" t="str">
        <f t="shared" si="59"/>
        <v/>
      </c>
      <c r="M617" s="354" t="s">
        <v>68</v>
      </c>
      <c r="N617" s="366" t="str">
        <f t="shared" si="56"/>
        <v/>
      </c>
    </row>
    <row r="618" spans="1:14" ht="17.25" customHeight="1" x14ac:dyDescent="0.3">
      <c r="A618" s="24"/>
      <c r="B618" s="345">
        <v>606</v>
      </c>
      <c r="C618" s="346"/>
      <c r="D618" s="346"/>
      <c r="E618" s="347"/>
      <c r="F618" s="348" t="str">
        <f>IFERROR(VLOOKUP(E618,'Lookup Tables'!$D$4:$F$19,3,FALSE)*$O$6,"")</f>
        <v/>
      </c>
      <c r="G618" s="349">
        <f t="shared" si="54"/>
        <v>100</v>
      </c>
      <c r="H618" s="350" t="str">
        <f t="shared" si="55"/>
        <v/>
      </c>
      <c r="I618" s="351" t="str">
        <f t="shared" si="58"/>
        <v/>
      </c>
      <c r="J618" s="352">
        <v>100</v>
      </c>
      <c r="K618" s="369" t="str">
        <f t="shared" si="57"/>
        <v/>
      </c>
      <c r="L618" s="353" t="str">
        <f t="shared" si="59"/>
        <v/>
      </c>
      <c r="M618" s="354" t="s">
        <v>68</v>
      </c>
      <c r="N618" s="366" t="str">
        <f t="shared" si="56"/>
        <v/>
      </c>
    </row>
    <row r="619" spans="1:14" ht="17.25" customHeight="1" x14ac:dyDescent="0.3">
      <c r="A619" s="24"/>
      <c r="B619" s="345">
        <v>607</v>
      </c>
      <c r="C619" s="346"/>
      <c r="D619" s="346"/>
      <c r="E619" s="347"/>
      <c r="F619" s="348" t="str">
        <f>IFERROR(VLOOKUP(E619,'Lookup Tables'!$D$4:$F$19,3,FALSE)*$O$6,"")</f>
        <v/>
      </c>
      <c r="G619" s="349">
        <f t="shared" si="54"/>
        <v>100</v>
      </c>
      <c r="H619" s="350" t="str">
        <f t="shared" si="55"/>
        <v/>
      </c>
      <c r="I619" s="351" t="str">
        <f t="shared" si="58"/>
        <v/>
      </c>
      <c r="J619" s="352">
        <v>100</v>
      </c>
      <c r="K619" s="369" t="str">
        <f t="shared" si="57"/>
        <v/>
      </c>
      <c r="L619" s="353" t="str">
        <f t="shared" si="59"/>
        <v/>
      </c>
      <c r="M619" s="354" t="s">
        <v>68</v>
      </c>
      <c r="N619" s="366" t="str">
        <f t="shared" si="56"/>
        <v/>
      </c>
    </row>
    <row r="620" spans="1:14" ht="17.25" customHeight="1" x14ac:dyDescent="0.3">
      <c r="A620" s="24"/>
      <c r="B620" s="345">
        <v>608</v>
      </c>
      <c r="C620" s="346"/>
      <c r="D620" s="346"/>
      <c r="E620" s="347"/>
      <c r="F620" s="348" t="str">
        <f>IFERROR(VLOOKUP(E620,'Lookup Tables'!$D$4:$F$19,3,FALSE)*$O$6,"")</f>
        <v/>
      </c>
      <c r="G620" s="349">
        <f t="shared" si="54"/>
        <v>100</v>
      </c>
      <c r="H620" s="350" t="str">
        <f t="shared" si="55"/>
        <v/>
      </c>
      <c r="I620" s="351" t="str">
        <f t="shared" si="58"/>
        <v/>
      </c>
      <c r="J620" s="352">
        <v>100</v>
      </c>
      <c r="K620" s="369" t="str">
        <f t="shared" si="57"/>
        <v/>
      </c>
      <c r="L620" s="353" t="str">
        <f t="shared" si="59"/>
        <v/>
      </c>
      <c r="M620" s="354" t="s">
        <v>68</v>
      </c>
      <c r="N620" s="366" t="str">
        <f t="shared" si="56"/>
        <v/>
      </c>
    </row>
    <row r="621" spans="1:14" ht="17.25" customHeight="1" x14ac:dyDescent="0.3">
      <c r="A621" s="24"/>
      <c r="B621" s="345">
        <v>609</v>
      </c>
      <c r="C621" s="346"/>
      <c r="D621" s="346"/>
      <c r="E621" s="347"/>
      <c r="F621" s="348" t="str">
        <f>IFERROR(VLOOKUP(E621,'Lookup Tables'!$D$4:$F$19,3,FALSE)*$O$6,"")</f>
        <v/>
      </c>
      <c r="G621" s="349">
        <f t="shared" si="54"/>
        <v>100</v>
      </c>
      <c r="H621" s="350" t="str">
        <f t="shared" si="55"/>
        <v/>
      </c>
      <c r="I621" s="351" t="str">
        <f t="shared" si="58"/>
        <v/>
      </c>
      <c r="J621" s="352">
        <v>100</v>
      </c>
      <c r="K621" s="369" t="str">
        <f t="shared" si="57"/>
        <v/>
      </c>
      <c r="L621" s="353" t="str">
        <f t="shared" si="59"/>
        <v/>
      </c>
      <c r="M621" s="354" t="s">
        <v>68</v>
      </c>
      <c r="N621" s="366" t="str">
        <f t="shared" si="56"/>
        <v/>
      </c>
    </row>
    <row r="622" spans="1:14" ht="17.25" customHeight="1" x14ac:dyDescent="0.3">
      <c r="A622" s="24"/>
      <c r="B622" s="345">
        <v>610</v>
      </c>
      <c r="C622" s="346"/>
      <c r="D622" s="346"/>
      <c r="E622" s="347"/>
      <c r="F622" s="348" t="str">
        <f>IFERROR(VLOOKUP(E622,'Lookup Tables'!$D$4:$F$19,3,FALSE)*$O$6,"")</f>
        <v/>
      </c>
      <c r="G622" s="349">
        <f t="shared" si="54"/>
        <v>100</v>
      </c>
      <c r="H622" s="350" t="str">
        <f t="shared" si="55"/>
        <v/>
      </c>
      <c r="I622" s="351" t="str">
        <f t="shared" si="58"/>
        <v/>
      </c>
      <c r="J622" s="352">
        <v>100</v>
      </c>
      <c r="K622" s="369" t="str">
        <f t="shared" si="57"/>
        <v/>
      </c>
      <c r="L622" s="353" t="str">
        <f t="shared" si="59"/>
        <v/>
      </c>
      <c r="M622" s="354" t="s">
        <v>68</v>
      </c>
      <c r="N622" s="366" t="str">
        <f t="shared" si="56"/>
        <v/>
      </c>
    </row>
    <row r="623" spans="1:14" ht="17.25" customHeight="1" x14ac:dyDescent="0.3">
      <c r="A623" s="24"/>
      <c r="B623" s="345">
        <v>611</v>
      </c>
      <c r="C623" s="346"/>
      <c r="D623" s="346"/>
      <c r="E623" s="347"/>
      <c r="F623" s="348" t="str">
        <f>IFERROR(VLOOKUP(E623,'Lookup Tables'!$D$4:$F$19,3,FALSE)*$O$6,"")</f>
        <v/>
      </c>
      <c r="G623" s="349">
        <f t="shared" si="54"/>
        <v>100</v>
      </c>
      <c r="H623" s="350" t="str">
        <f t="shared" si="55"/>
        <v/>
      </c>
      <c r="I623" s="351" t="str">
        <f t="shared" si="58"/>
        <v/>
      </c>
      <c r="J623" s="352">
        <v>100</v>
      </c>
      <c r="K623" s="369" t="str">
        <f t="shared" si="57"/>
        <v/>
      </c>
      <c r="L623" s="353" t="str">
        <f t="shared" si="59"/>
        <v/>
      </c>
      <c r="M623" s="354" t="s">
        <v>68</v>
      </c>
      <c r="N623" s="366" t="str">
        <f t="shared" si="56"/>
        <v/>
      </c>
    </row>
    <row r="624" spans="1:14" ht="17.25" customHeight="1" x14ac:dyDescent="0.3">
      <c r="A624" s="24"/>
      <c r="B624" s="345">
        <v>612</v>
      </c>
      <c r="C624" s="346"/>
      <c r="D624" s="346"/>
      <c r="E624" s="347"/>
      <c r="F624" s="348" t="str">
        <f>IFERROR(VLOOKUP(E624,'Lookup Tables'!$D$4:$F$19,3,FALSE)*$O$6,"")</f>
        <v/>
      </c>
      <c r="G624" s="349">
        <f t="shared" si="54"/>
        <v>100</v>
      </c>
      <c r="H624" s="350" t="str">
        <f t="shared" si="55"/>
        <v/>
      </c>
      <c r="I624" s="351" t="str">
        <f t="shared" si="58"/>
        <v/>
      </c>
      <c r="J624" s="352">
        <v>100</v>
      </c>
      <c r="K624" s="369" t="str">
        <f t="shared" si="57"/>
        <v/>
      </c>
      <c r="L624" s="353" t="str">
        <f t="shared" si="59"/>
        <v/>
      </c>
      <c r="M624" s="354" t="s">
        <v>68</v>
      </c>
      <c r="N624" s="366" t="str">
        <f t="shared" si="56"/>
        <v/>
      </c>
    </row>
    <row r="625" spans="1:14" ht="17.25" customHeight="1" x14ac:dyDescent="0.3">
      <c r="A625" s="24"/>
      <c r="B625" s="345">
        <v>613</v>
      </c>
      <c r="C625" s="346"/>
      <c r="D625" s="346"/>
      <c r="E625" s="347"/>
      <c r="F625" s="348" t="str">
        <f>IFERROR(VLOOKUP(E625,'Lookup Tables'!$D$4:$F$19,3,FALSE)*$O$6,"")</f>
        <v/>
      </c>
      <c r="G625" s="349">
        <f t="shared" si="54"/>
        <v>100</v>
      </c>
      <c r="H625" s="350" t="str">
        <f t="shared" si="55"/>
        <v/>
      </c>
      <c r="I625" s="351" t="str">
        <f t="shared" si="58"/>
        <v/>
      </c>
      <c r="J625" s="352">
        <v>100</v>
      </c>
      <c r="K625" s="369" t="str">
        <f t="shared" si="57"/>
        <v/>
      </c>
      <c r="L625" s="353" t="str">
        <f t="shared" si="59"/>
        <v/>
      </c>
      <c r="M625" s="354" t="s">
        <v>68</v>
      </c>
      <c r="N625" s="366" t="str">
        <f t="shared" si="56"/>
        <v/>
      </c>
    </row>
    <row r="626" spans="1:14" ht="17.25" customHeight="1" x14ac:dyDescent="0.3">
      <c r="A626" s="24"/>
      <c r="B626" s="345">
        <v>614</v>
      </c>
      <c r="C626" s="346"/>
      <c r="D626" s="346"/>
      <c r="E626" s="347"/>
      <c r="F626" s="348" t="str">
        <f>IFERROR(VLOOKUP(E626,'Lookup Tables'!$D$4:$F$19,3,FALSE)*$O$6,"")</f>
        <v/>
      </c>
      <c r="G626" s="349">
        <f t="shared" si="54"/>
        <v>100</v>
      </c>
      <c r="H626" s="350" t="str">
        <f t="shared" si="55"/>
        <v/>
      </c>
      <c r="I626" s="351" t="str">
        <f t="shared" si="58"/>
        <v/>
      </c>
      <c r="J626" s="352">
        <v>100</v>
      </c>
      <c r="K626" s="369" t="str">
        <f t="shared" si="57"/>
        <v/>
      </c>
      <c r="L626" s="353" t="str">
        <f t="shared" si="59"/>
        <v/>
      </c>
      <c r="M626" s="354" t="s">
        <v>68</v>
      </c>
      <c r="N626" s="366" t="str">
        <f t="shared" si="56"/>
        <v/>
      </c>
    </row>
    <row r="627" spans="1:14" ht="17.25" customHeight="1" x14ac:dyDescent="0.3">
      <c r="A627" s="24"/>
      <c r="B627" s="345">
        <v>615</v>
      </c>
      <c r="C627" s="346"/>
      <c r="D627" s="346"/>
      <c r="E627" s="347"/>
      <c r="F627" s="348" t="str">
        <f>IFERROR(VLOOKUP(E627,'Lookup Tables'!$D$4:$F$19,3,FALSE)*$O$6,"")</f>
        <v/>
      </c>
      <c r="G627" s="349">
        <f t="shared" si="54"/>
        <v>100</v>
      </c>
      <c r="H627" s="350" t="str">
        <f t="shared" si="55"/>
        <v/>
      </c>
      <c r="I627" s="351" t="str">
        <f t="shared" si="58"/>
        <v/>
      </c>
      <c r="J627" s="352">
        <v>100</v>
      </c>
      <c r="K627" s="369" t="str">
        <f t="shared" si="57"/>
        <v/>
      </c>
      <c r="L627" s="353" t="str">
        <f t="shared" si="59"/>
        <v/>
      </c>
      <c r="M627" s="354" t="s">
        <v>68</v>
      </c>
      <c r="N627" s="366" t="str">
        <f t="shared" si="56"/>
        <v/>
      </c>
    </row>
    <row r="628" spans="1:14" ht="17.25" customHeight="1" x14ac:dyDescent="0.3">
      <c r="A628" s="24"/>
      <c r="B628" s="345">
        <v>616</v>
      </c>
      <c r="C628" s="346"/>
      <c r="D628" s="346"/>
      <c r="E628" s="347"/>
      <c r="F628" s="348" t="str">
        <f>IFERROR(VLOOKUP(E628,'Lookup Tables'!$D$4:$F$19,3,FALSE)*$O$6,"")</f>
        <v/>
      </c>
      <c r="G628" s="349">
        <f t="shared" si="54"/>
        <v>100</v>
      </c>
      <c r="H628" s="350" t="str">
        <f t="shared" si="55"/>
        <v/>
      </c>
      <c r="I628" s="351" t="str">
        <f t="shared" si="58"/>
        <v/>
      </c>
      <c r="J628" s="352">
        <v>100</v>
      </c>
      <c r="K628" s="369" t="str">
        <f t="shared" si="57"/>
        <v/>
      </c>
      <c r="L628" s="353" t="str">
        <f t="shared" si="59"/>
        <v/>
      </c>
      <c r="M628" s="354" t="s">
        <v>68</v>
      </c>
      <c r="N628" s="366" t="str">
        <f t="shared" si="56"/>
        <v/>
      </c>
    </row>
    <row r="629" spans="1:14" ht="17.25" customHeight="1" x14ac:dyDescent="0.3">
      <c r="A629" s="24"/>
      <c r="B629" s="345">
        <v>617</v>
      </c>
      <c r="C629" s="346"/>
      <c r="D629" s="346"/>
      <c r="E629" s="347"/>
      <c r="F629" s="348" t="str">
        <f>IFERROR(VLOOKUP(E629,'Lookup Tables'!$D$4:$F$19,3,FALSE)*$O$6,"")</f>
        <v/>
      </c>
      <c r="G629" s="349">
        <f t="shared" si="54"/>
        <v>100</v>
      </c>
      <c r="H629" s="350" t="str">
        <f t="shared" si="55"/>
        <v/>
      </c>
      <c r="I629" s="351" t="str">
        <f t="shared" si="58"/>
        <v/>
      </c>
      <c r="J629" s="352">
        <v>100</v>
      </c>
      <c r="K629" s="369" t="str">
        <f t="shared" si="57"/>
        <v/>
      </c>
      <c r="L629" s="353" t="str">
        <f t="shared" si="59"/>
        <v/>
      </c>
      <c r="M629" s="354" t="s">
        <v>68</v>
      </c>
      <c r="N629" s="366" t="str">
        <f t="shared" si="56"/>
        <v/>
      </c>
    </row>
    <row r="630" spans="1:14" ht="17.25" customHeight="1" x14ac:dyDescent="0.3">
      <c r="A630" s="24"/>
      <c r="B630" s="345">
        <v>618</v>
      </c>
      <c r="C630" s="346"/>
      <c r="D630" s="346"/>
      <c r="E630" s="347"/>
      <c r="F630" s="348" t="str">
        <f>IFERROR(VLOOKUP(E630,'Lookup Tables'!$D$4:$F$19,3,FALSE)*$O$6,"")</f>
        <v/>
      </c>
      <c r="G630" s="349">
        <f t="shared" si="54"/>
        <v>100</v>
      </c>
      <c r="H630" s="350" t="str">
        <f t="shared" si="55"/>
        <v/>
      </c>
      <c r="I630" s="351" t="str">
        <f t="shared" si="58"/>
        <v/>
      </c>
      <c r="J630" s="352">
        <v>100</v>
      </c>
      <c r="K630" s="369" t="str">
        <f t="shared" si="57"/>
        <v/>
      </c>
      <c r="L630" s="353" t="str">
        <f t="shared" si="59"/>
        <v/>
      </c>
      <c r="M630" s="354" t="s">
        <v>68</v>
      </c>
      <c r="N630" s="366" t="str">
        <f t="shared" si="56"/>
        <v/>
      </c>
    </row>
    <row r="631" spans="1:14" ht="17.25" customHeight="1" x14ac:dyDescent="0.3">
      <c r="A631" s="24"/>
      <c r="B631" s="345">
        <v>619</v>
      </c>
      <c r="C631" s="346"/>
      <c r="D631" s="346"/>
      <c r="E631" s="347"/>
      <c r="F631" s="348" t="str">
        <f>IFERROR(VLOOKUP(E631,'Lookup Tables'!$D$4:$F$19,3,FALSE)*$O$6,"")</f>
        <v/>
      </c>
      <c r="G631" s="349">
        <f t="shared" si="54"/>
        <v>100</v>
      </c>
      <c r="H631" s="350" t="str">
        <f t="shared" si="55"/>
        <v/>
      </c>
      <c r="I631" s="351" t="str">
        <f t="shared" si="58"/>
        <v/>
      </c>
      <c r="J631" s="352">
        <v>100</v>
      </c>
      <c r="K631" s="369" t="str">
        <f t="shared" si="57"/>
        <v/>
      </c>
      <c r="L631" s="353" t="str">
        <f t="shared" si="59"/>
        <v/>
      </c>
      <c r="M631" s="354" t="s">
        <v>68</v>
      </c>
      <c r="N631" s="366" t="str">
        <f t="shared" si="56"/>
        <v/>
      </c>
    </row>
    <row r="632" spans="1:14" ht="17.25" customHeight="1" x14ac:dyDescent="0.3">
      <c r="A632" s="24"/>
      <c r="B632" s="345">
        <v>620</v>
      </c>
      <c r="C632" s="346"/>
      <c r="D632" s="346"/>
      <c r="E632" s="347"/>
      <c r="F632" s="348" t="str">
        <f>IFERROR(VLOOKUP(E632,'Lookup Tables'!$D$4:$F$19,3,FALSE)*$O$6,"")</f>
        <v/>
      </c>
      <c r="G632" s="349">
        <f t="shared" si="54"/>
        <v>100</v>
      </c>
      <c r="H632" s="350" t="str">
        <f t="shared" si="55"/>
        <v/>
      </c>
      <c r="I632" s="351" t="str">
        <f t="shared" si="58"/>
        <v/>
      </c>
      <c r="J632" s="352">
        <v>100</v>
      </c>
      <c r="K632" s="369" t="str">
        <f t="shared" si="57"/>
        <v/>
      </c>
      <c r="L632" s="353" t="str">
        <f t="shared" si="59"/>
        <v/>
      </c>
      <c r="M632" s="354" t="s">
        <v>68</v>
      </c>
      <c r="N632" s="366" t="str">
        <f t="shared" si="56"/>
        <v/>
      </c>
    </row>
    <row r="633" spans="1:14" ht="17.25" customHeight="1" x14ac:dyDescent="0.3">
      <c r="A633" s="24"/>
      <c r="B633" s="345">
        <v>621</v>
      </c>
      <c r="C633" s="346"/>
      <c r="D633" s="346"/>
      <c r="E633" s="347"/>
      <c r="F633" s="348" t="str">
        <f>IFERROR(VLOOKUP(E633,'Lookup Tables'!$D$4:$F$19,3,FALSE)*$O$6,"")</f>
        <v/>
      </c>
      <c r="G633" s="349">
        <f t="shared" si="54"/>
        <v>100</v>
      </c>
      <c r="H633" s="350" t="str">
        <f t="shared" si="55"/>
        <v/>
      </c>
      <c r="I633" s="351" t="str">
        <f t="shared" si="58"/>
        <v/>
      </c>
      <c r="J633" s="352">
        <v>100</v>
      </c>
      <c r="K633" s="369" t="str">
        <f t="shared" si="57"/>
        <v/>
      </c>
      <c r="L633" s="353" t="str">
        <f t="shared" si="59"/>
        <v/>
      </c>
      <c r="M633" s="354" t="s">
        <v>68</v>
      </c>
      <c r="N633" s="366" t="str">
        <f t="shared" si="56"/>
        <v/>
      </c>
    </row>
    <row r="634" spans="1:14" ht="17.25" customHeight="1" x14ac:dyDescent="0.3">
      <c r="A634" s="24"/>
      <c r="B634" s="345">
        <v>622</v>
      </c>
      <c r="C634" s="346"/>
      <c r="D634" s="346"/>
      <c r="E634" s="347"/>
      <c r="F634" s="348" t="str">
        <f>IFERROR(VLOOKUP(E634,'Lookup Tables'!$D$4:$F$19,3,FALSE)*$O$6,"")</f>
        <v/>
      </c>
      <c r="G634" s="349">
        <f t="shared" si="54"/>
        <v>100</v>
      </c>
      <c r="H634" s="350" t="str">
        <f t="shared" si="55"/>
        <v/>
      </c>
      <c r="I634" s="351" t="str">
        <f t="shared" si="58"/>
        <v/>
      </c>
      <c r="J634" s="352">
        <v>100</v>
      </c>
      <c r="K634" s="369" t="str">
        <f t="shared" si="57"/>
        <v/>
      </c>
      <c r="L634" s="353" t="str">
        <f t="shared" si="59"/>
        <v/>
      </c>
      <c r="M634" s="354" t="s">
        <v>68</v>
      </c>
      <c r="N634" s="366" t="str">
        <f t="shared" si="56"/>
        <v/>
      </c>
    </row>
    <row r="635" spans="1:14" ht="17.25" customHeight="1" x14ac:dyDescent="0.3">
      <c r="A635" s="24"/>
      <c r="B635" s="345">
        <v>623</v>
      </c>
      <c r="C635" s="346"/>
      <c r="D635" s="346"/>
      <c r="E635" s="347"/>
      <c r="F635" s="348" t="str">
        <f>IFERROR(VLOOKUP(E635,'Lookup Tables'!$D$4:$F$19,3,FALSE)*$O$6,"")</f>
        <v/>
      </c>
      <c r="G635" s="349">
        <f t="shared" si="54"/>
        <v>100</v>
      </c>
      <c r="H635" s="350" t="str">
        <f t="shared" si="55"/>
        <v/>
      </c>
      <c r="I635" s="351" t="str">
        <f t="shared" si="58"/>
        <v/>
      </c>
      <c r="J635" s="352">
        <v>100</v>
      </c>
      <c r="K635" s="369" t="str">
        <f t="shared" si="57"/>
        <v/>
      </c>
      <c r="L635" s="353" t="str">
        <f t="shared" si="59"/>
        <v/>
      </c>
      <c r="M635" s="354" t="s">
        <v>68</v>
      </c>
      <c r="N635" s="366" t="str">
        <f t="shared" si="56"/>
        <v/>
      </c>
    </row>
    <row r="636" spans="1:14" ht="17.25" customHeight="1" x14ac:dyDescent="0.3">
      <c r="A636" s="24"/>
      <c r="B636" s="345">
        <v>624</v>
      </c>
      <c r="C636" s="346"/>
      <c r="D636" s="346"/>
      <c r="E636" s="347"/>
      <c r="F636" s="348" t="str">
        <f>IFERROR(VLOOKUP(E636,'Lookup Tables'!$D$4:$F$19,3,FALSE)*$O$6,"")</f>
        <v/>
      </c>
      <c r="G636" s="349">
        <f t="shared" si="54"/>
        <v>100</v>
      </c>
      <c r="H636" s="350" t="str">
        <f t="shared" si="55"/>
        <v/>
      </c>
      <c r="I636" s="351" t="str">
        <f t="shared" si="58"/>
        <v/>
      </c>
      <c r="J636" s="352">
        <v>100</v>
      </c>
      <c r="K636" s="369" t="str">
        <f t="shared" si="57"/>
        <v/>
      </c>
      <c r="L636" s="353" t="str">
        <f t="shared" si="59"/>
        <v/>
      </c>
      <c r="M636" s="354" t="s">
        <v>68</v>
      </c>
      <c r="N636" s="366" t="str">
        <f t="shared" si="56"/>
        <v/>
      </c>
    </row>
    <row r="637" spans="1:14" ht="17.25" customHeight="1" x14ac:dyDescent="0.3">
      <c r="A637" s="24"/>
      <c r="B637" s="345">
        <v>625</v>
      </c>
      <c r="C637" s="346"/>
      <c r="D637" s="346"/>
      <c r="E637" s="347"/>
      <c r="F637" s="348" t="str">
        <f>IFERROR(VLOOKUP(E637,'Lookup Tables'!$D$4:$F$19,3,FALSE)*$O$6,"")</f>
        <v/>
      </c>
      <c r="G637" s="349">
        <f t="shared" si="54"/>
        <v>100</v>
      </c>
      <c r="H637" s="350" t="str">
        <f t="shared" si="55"/>
        <v/>
      </c>
      <c r="I637" s="351" t="str">
        <f t="shared" si="58"/>
        <v/>
      </c>
      <c r="J637" s="352">
        <v>100</v>
      </c>
      <c r="K637" s="369" t="str">
        <f t="shared" si="57"/>
        <v/>
      </c>
      <c r="L637" s="353" t="str">
        <f t="shared" si="59"/>
        <v/>
      </c>
      <c r="M637" s="354" t="s">
        <v>68</v>
      </c>
      <c r="N637" s="366" t="str">
        <f t="shared" si="56"/>
        <v/>
      </c>
    </row>
    <row r="638" spans="1:14" ht="17.25" customHeight="1" x14ac:dyDescent="0.3">
      <c r="A638" s="24"/>
      <c r="B638" s="345">
        <v>626</v>
      </c>
      <c r="C638" s="346"/>
      <c r="D638" s="346"/>
      <c r="E638" s="347"/>
      <c r="F638" s="348" t="str">
        <f>IFERROR(VLOOKUP(E638,'Lookup Tables'!$D$4:$F$19,3,FALSE)*$O$6,"")</f>
        <v/>
      </c>
      <c r="G638" s="349">
        <f t="shared" si="54"/>
        <v>100</v>
      </c>
      <c r="H638" s="350" t="str">
        <f t="shared" si="55"/>
        <v/>
      </c>
      <c r="I638" s="351" t="str">
        <f t="shared" si="58"/>
        <v/>
      </c>
      <c r="J638" s="352">
        <v>100</v>
      </c>
      <c r="K638" s="369" t="str">
        <f t="shared" si="57"/>
        <v/>
      </c>
      <c r="L638" s="353" t="str">
        <f t="shared" si="59"/>
        <v/>
      </c>
      <c r="M638" s="354" t="s">
        <v>68</v>
      </c>
      <c r="N638" s="366" t="str">
        <f t="shared" si="56"/>
        <v/>
      </c>
    </row>
    <row r="639" spans="1:14" ht="17.25" customHeight="1" x14ac:dyDescent="0.3">
      <c r="A639" s="24"/>
      <c r="B639" s="345">
        <v>627</v>
      </c>
      <c r="C639" s="346"/>
      <c r="D639" s="346"/>
      <c r="E639" s="347"/>
      <c r="F639" s="348" t="str">
        <f>IFERROR(VLOOKUP(E639,'Lookup Tables'!$D$4:$F$19,3,FALSE)*$O$6,"")</f>
        <v/>
      </c>
      <c r="G639" s="349">
        <f t="shared" si="54"/>
        <v>100</v>
      </c>
      <c r="H639" s="350" t="str">
        <f t="shared" si="55"/>
        <v/>
      </c>
      <c r="I639" s="351" t="str">
        <f t="shared" si="58"/>
        <v/>
      </c>
      <c r="J639" s="352">
        <v>100</v>
      </c>
      <c r="K639" s="369" t="str">
        <f t="shared" si="57"/>
        <v/>
      </c>
      <c r="L639" s="353" t="str">
        <f t="shared" si="59"/>
        <v/>
      </c>
      <c r="M639" s="354" t="s">
        <v>68</v>
      </c>
      <c r="N639" s="366" t="str">
        <f t="shared" si="56"/>
        <v/>
      </c>
    </row>
    <row r="640" spans="1:14" ht="17.25" customHeight="1" x14ac:dyDescent="0.3">
      <c r="A640" s="24"/>
      <c r="B640" s="345">
        <v>628</v>
      </c>
      <c r="C640" s="346"/>
      <c r="D640" s="346"/>
      <c r="E640" s="347"/>
      <c r="F640" s="348" t="str">
        <f>IFERROR(VLOOKUP(E640,'Lookup Tables'!$D$4:$F$19,3,FALSE)*$O$6,"")</f>
        <v/>
      </c>
      <c r="G640" s="349">
        <f t="shared" si="54"/>
        <v>100</v>
      </c>
      <c r="H640" s="350" t="str">
        <f t="shared" si="55"/>
        <v/>
      </c>
      <c r="I640" s="351" t="str">
        <f t="shared" si="58"/>
        <v/>
      </c>
      <c r="J640" s="352">
        <v>100</v>
      </c>
      <c r="K640" s="369" t="str">
        <f t="shared" si="57"/>
        <v/>
      </c>
      <c r="L640" s="353" t="str">
        <f t="shared" si="59"/>
        <v/>
      </c>
      <c r="M640" s="354" t="s">
        <v>68</v>
      </c>
      <c r="N640" s="366" t="str">
        <f t="shared" si="56"/>
        <v/>
      </c>
    </row>
    <row r="641" spans="1:14" ht="17.25" customHeight="1" x14ac:dyDescent="0.3">
      <c r="A641" s="24"/>
      <c r="B641" s="345">
        <v>629</v>
      </c>
      <c r="C641" s="346"/>
      <c r="D641" s="346"/>
      <c r="E641" s="347"/>
      <c r="F641" s="348" t="str">
        <f>IFERROR(VLOOKUP(E641,'Lookup Tables'!$D$4:$F$19,3,FALSE)*$O$6,"")</f>
        <v/>
      </c>
      <c r="G641" s="349">
        <f t="shared" si="54"/>
        <v>100</v>
      </c>
      <c r="H641" s="350" t="str">
        <f t="shared" si="55"/>
        <v/>
      </c>
      <c r="I641" s="351" t="str">
        <f t="shared" si="58"/>
        <v/>
      </c>
      <c r="J641" s="352">
        <v>100</v>
      </c>
      <c r="K641" s="369" t="str">
        <f t="shared" si="57"/>
        <v/>
      </c>
      <c r="L641" s="353" t="str">
        <f t="shared" si="59"/>
        <v/>
      </c>
      <c r="M641" s="354" t="s">
        <v>68</v>
      </c>
      <c r="N641" s="366" t="str">
        <f t="shared" si="56"/>
        <v/>
      </c>
    </row>
    <row r="642" spans="1:14" ht="17.25" customHeight="1" x14ac:dyDescent="0.3">
      <c r="A642" s="24"/>
      <c r="B642" s="345">
        <v>630</v>
      </c>
      <c r="C642" s="346"/>
      <c r="D642" s="346"/>
      <c r="E642" s="347"/>
      <c r="F642" s="348" t="str">
        <f>IFERROR(VLOOKUP(E642,'Lookup Tables'!$D$4:$F$19,3,FALSE)*$O$6,"")</f>
        <v/>
      </c>
      <c r="G642" s="349">
        <f t="shared" si="54"/>
        <v>100</v>
      </c>
      <c r="H642" s="350" t="str">
        <f t="shared" si="55"/>
        <v/>
      </c>
      <c r="I642" s="351" t="str">
        <f t="shared" si="58"/>
        <v/>
      </c>
      <c r="J642" s="352">
        <v>100</v>
      </c>
      <c r="K642" s="369" t="str">
        <f t="shared" si="57"/>
        <v/>
      </c>
      <c r="L642" s="353" t="str">
        <f t="shared" si="59"/>
        <v/>
      </c>
      <c r="M642" s="354" t="s">
        <v>68</v>
      </c>
      <c r="N642" s="366" t="str">
        <f t="shared" si="56"/>
        <v/>
      </c>
    </row>
    <row r="643" spans="1:14" ht="17.25" customHeight="1" x14ac:dyDescent="0.3">
      <c r="A643" s="24"/>
      <c r="B643" s="345">
        <v>631</v>
      </c>
      <c r="C643" s="346"/>
      <c r="D643" s="346"/>
      <c r="E643" s="347"/>
      <c r="F643" s="348" t="str">
        <f>IFERROR(VLOOKUP(E643,'Lookup Tables'!$D$4:$F$19,3,FALSE)*$O$6,"")</f>
        <v/>
      </c>
      <c r="G643" s="349">
        <f t="shared" si="54"/>
        <v>100</v>
      </c>
      <c r="H643" s="350" t="str">
        <f t="shared" si="55"/>
        <v/>
      </c>
      <c r="I643" s="351" t="str">
        <f t="shared" si="58"/>
        <v/>
      </c>
      <c r="J643" s="352">
        <v>100</v>
      </c>
      <c r="K643" s="369" t="str">
        <f t="shared" si="57"/>
        <v/>
      </c>
      <c r="L643" s="353" t="str">
        <f t="shared" si="59"/>
        <v/>
      </c>
      <c r="M643" s="354" t="s">
        <v>68</v>
      </c>
      <c r="N643" s="366" t="str">
        <f t="shared" si="56"/>
        <v/>
      </c>
    </row>
    <row r="644" spans="1:14" ht="17.25" customHeight="1" x14ac:dyDescent="0.3">
      <c r="A644" s="24"/>
      <c r="B644" s="345">
        <v>632</v>
      </c>
      <c r="C644" s="346"/>
      <c r="D644" s="346"/>
      <c r="E644" s="347"/>
      <c r="F644" s="348" t="str">
        <f>IFERROR(VLOOKUP(E644,'Lookup Tables'!$D$4:$F$19,3,FALSE)*$O$6,"")</f>
        <v/>
      </c>
      <c r="G644" s="349">
        <f t="shared" si="54"/>
        <v>100</v>
      </c>
      <c r="H644" s="350" t="str">
        <f t="shared" si="55"/>
        <v/>
      </c>
      <c r="I644" s="351" t="str">
        <f t="shared" si="58"/>
        <v/>
      </c>
      <c r="J644" s="352">
        <v>100</v>
      </c>
      <c r="K644" s="369" t="str">
        <f t="shared" si="57"/>
        <v/>
      </c>
      <c r="L644" s="353" t="str">
        <f t="shared" si="59"/>
        <v/>
      </c>
      <c r="M644" s="354" t="s">
        <v>68</v>
      </c>
      <c r="N644" s="366" t="str">
        <f t="shared" si="56"/>
        <v/>
      </c>
    </row>
    <row r="645" spans="1:14" ht="17.25" customHeight="1" x14ac:dyDescent="0.3">
      <c r="A645" s="24"/>
      <c r="B645" s="345">
        <v>633</v>
      </c>
      <c r="C645" s="346"/>
      <c r="D645" s="346"/>
      <c r="E645" s="347"/>
      <c r="F645" s="348" t="str">
        <f>IFERROR(VLOOKUP(E645,'Lookup Tables'!$D$4:$F$19,3,FALSE)*$O$6,"")</f>
        <v/>
      </c>
      <c r="G645" s="349">
        <f t="shared" si="54"/>
        <v>100</v>
      </c>
      <c r="H645" s="350" t="str">
        <f t="shared" si="55"/>
        <v/>
      </c>
      <c r="I645" s="351" t="str">
        <f t="shared" si="58"/>
        <v/>
      </c>
      <c r="J645" s="352">
        <v>100</v>
      </c>
      <c r="K645" s="369" t="str">
        <f t="shared" si="57"/>
        <v/>
      </c>
      <c r="L645" s="353" t="str">
        <f t="shared" si="59"/>
        <v/>
      </c>
      <c r="M645" s="354" t="s">
        <v>68</v>
      </c>
      <c r="N645" s="366" t="str">
        <f t="shared" si="56"/>
        <v/>
      </c>
    </row>
    <row r="646" spans="1:14" ht="17.25" customHeight="1" x14ac:dyDescent="0.3">
      <c r="A646" s="24"/>
      <c r="B646" s="345">
        <v>634</v>
      </c>
      <c r="C646" s="346"/>
      <c r="D646" s="346"/>
      <c r="E646" s="347"/>
      <c r="F646" s="348" t="str">
        <f>IFERROR(VLOOKUP(E646,'Lookup Tables'!$D$4:$F$19,3,FALSE)*$O$6,"")</f>
        <v/>
      </c>
      <c r="G646" s="349">
        <f t="shared" si="54"/>
        <v>100</v>
      </c>
      <c r="H646" s="350" t="str">
        <f t="shared" si="55"/>
        <v/>
      </c>
      <c r="I646" s="351" t="str">
        <f t="shared" si="58"/>
        <v/>
      </c>
      <c r="J646" s="352">
        <v>100</v>
      </c>
      <c r="K646" s="369" t="str">
        <f t="shared" si="57"/>
        <v/>
      </c>
      <c r="L646" s="353" t="str">
        <f t="shared" si="59"/>
        <v/>
      </c>
      <c r="M646" s="354" t="s">
        <v>68</v>
      </c>
      <c r="N646" s="366" t="str">
        <f t="shared" si="56"/>
        <v/>
      </c>
    </row>
    <row r="647" spans="1:14" ht="17.25" customHeight="1" x14ac:dyDescent="0.3">
      <c r="A647" s="24"/>
      <c r="B647" s="345">
        <v>635</v>
      </c>
      <c r="C647" s="346"/>
      <c r="D647" s="346"/>
      <c r="E647" s="347"/>
      <c r="F647" s="348" t="str">
        <f>IFERROR(VLOOKUP(E647,'Lookup Tables'!$D$4:$F$19,3,FALSE)*$O$6,"")</f>
        <v/>
      </c>
      <c r="G647" s="349">
        <f t="shared" si="54"/>
        <v>100</v>
      </c>
      <c r="H647" s="350" t="str">
        <f t="shared" si="55"/>
        <v/>
      </c>
      <c r="I647" s="351" t="str">
        <f t="shared" si="58"/>
        <v/>
      </c>
      <c r="J647" s="352">
        <v>100</v>
      </c>
      <c r="K647" s="369" t="str">
        <f t="shared" si="57"/>
        <v/>
      </c>
      <c r="L647" s="353" t="str">
        <f t="shared" si="59"/>
        <v/>
      </c>
      <c r="M647" s="354" t="s">
        <v>68</v>
      </c>
      <c r="N647" s="366" t="str">
        <f t="shared" si="56"/>
        <v/>
      </c>
    </row>
    <row r="648" spans="1:14" ht="17.25" customHeight="1" x14ac:dyDescent="0.3">
      <c r="A648" s="24"/>
      <c r="B648" s="345">
        <v>636</v>
      </c>
      <c r="C648" s="346"/>
      <c r="D648" s="346"/>
      <c r="E648" s="347"/>
      <c r="F648" s="348" t="str">
        <f>IFERROR(VLOOKUP(E648,'Lookup Tables'!$D$4:$F$19,3,FALSE)*$O$6,"")</f>
        <v/>
      </c>
      <c r="G648" s="349">
        <f t="shared" si="54"/>
        <v>100</v>
      </c>
      <c r="H648" s="350" t="str">
        <f t="shared" si="55"/>
        <v/>
      </c>
      <c r="I648" s="351" t="str">
        <f t="shared" si="58"/>
        <v/>
      </c>
      <c r="J648" s="352">
        <v>100</v>
      </c>
      <c r="K648" s="369" t="str">
        <f t="shared" si="57"/>
        <v/>
      </c>
      <c r="L648" s="353" t="str">
        <f t="shared" si="59"/>
        <v/>
      </c>
      <c r="M648" s="354" t="s">
        <v>68</v>
      </c>
      <c r="N648" s="366" t="str">
        <f t="shared" si="56"/>
        <v/>
      </c>
    </row>
    <row r="649" spans="1:14" ht="17.25" customHeight="1" x14ac:dyDescent="0.3">
      <c r="A649" s="24"/>
      <c r="B649" s="345">
        <v>637</v>
      </c>
      <c r="C649" s="346"/>
      <c r="D649" s="346"/>
      <c r="E649" s="347"/>
      <c r="F649" s="348" t="str">
        <f>IFERROR(VLOOKUP(E649,'Lookup Tables'!$D$4:$F$19,3,FALSE)*$O$6,"")</f>
        <v/>
      </c>
      <c r="G649" s="349">
        <f t="shared" si="54"/>
        <v>100</v>
      </c>
      <c r="H649" s="350" t="str">
        <f t="shared" si="55"/>
        <v/>
      </c>
      <c r="I649" s="351" t="str">
        <f t="shared" si="58"/>
        <v/>
      </c>
      <c r="J649" s="352">
        <v>100</v>
      </c>
      <c r="K649" s="369" t="str">
        <f t="shared" si="57"/>
        <v/>
      </c>
      <c r="L649" s="353" t="str">
        <f t="shared" si="59"/>
        <v/>
      </c>
      <c r="M649" s="354" t="s">
        <v>68</v>
      </c>
      <c r="N649" s="366" t="str">
        <f t="shared" si="56"/>
        <v/>
      </c>
    </row>
    <row r="650" spans="1:14" ht="17.25" customHeight="1" x14ac:dyDescent="0.3">
      <c r="A650" s="24"/>
      <c r="B650" s="345">
        <v>638</v>
      </c>
      <c r="C650" s="346"/>
      <c r="D650" s="346"/>
      <c r="E650" s="347"/>
      <c r="F650" s="348" t="str">
        <f>IFERROR(VLOOKUP(E650,'Lookup Tables'!$D$4:$F$19,3,FALSE)*$O$6,"")</f>
        <v/>
      </c>
      <c r="G650" s="349">
        <f t="shared" si="54"/>
        <v>100</v>
      </c>
      <c r="H650" s="350" t="str">
        <f t="shared" si="55"/>
        <v/>
      </c>
      <c r="I650" s="351" t="str">
        <f t="shared" si="58"/>
        <v/>
      </c>
      <c r="J650" s="352">
        <v>100</v>
      </c>
      <c r="K650" s="369" t="str">
        <f t="shared" si="57"/>
        <v/>
      </c>
      <c r="L650" s="353" t="str">
        <f t="shared" si="59"/>
        <v/>
      </c>
      <c r="M650" s="354" t="s">
        <v>68</v>
      </c>
      <c r="N650" s="366" t="str">
        <f t="shared" si="56"/>
        <v/>
      </c>
    </row>
    <row r="651" spans="1:14" ht="17.25" customHeight="1" x14ac:dyDescent="0.3">
      <c r="A651" s="24"/>
      <c r="B651" s="345">
        <v>639</v>
      </c>
      <c r="C651" s="346"/>
      <c r="D651" s="346"/>
      <c r="E651" s="347"/>
      <c r="F651" s="348" t="str">
        <f>IFERROR(VLOOKUP(E651,'Lookup Tables'!$D$4:$F$19,3,FALSE)*$O$6,"")</f>
        <v/>
      </c>
      <c r="G651" s="349">
        <f t="shared" si="54"/>
        <v>100</v>
      </c>
      <c r="H651" s="350" t="str">
        <f t="shared" si="55"/>
        <v/>
      </c>
      <c r="I651" s="351" t="str">
        <f t="shared" si="58"/>
        <v/>
      </c>
      <c r="J651" s="352">
        <v>100</v>
      </c>
      <c r="K651" s="369" t="str">
        <f t="shared" si="57"/>
        <v/>
      </c>
      <c r="L651" s="353" t="str">
        <f t="shared" si="59"/>
        <v/>
      </c>
      <c r="M651" s="354" t="s">
        <v>68</v>
      </c>
      <c r="N651" s="366" t="str">
        <f t="shared" si="56"/>
        <v/>
      </c>
    </row>
    <row r="652" spans="1:14" ht="17.25" customHeight="1" x14ac:dyDescent="0.3">
      <c r="A652" s="24"/>
      <c r="B652" s="345">
        <v>640</v>
      </c>
      <c r="C652" s="346"/>
      <c r="D652" s="346"/>
      <c r="E652" s="347"/>
      <c r="F652" s="348" t="str">
        <f>IFERROR(VLOOKUP(E652,'Lookup Tables'!$D$4:$F$19,3,FALSE)*$O$6,"")</f>
        <v/>
      </c>
      <c r="G652" s="349">
        <f t="shared" si="54"/>
        <v>100</v>
      </c>
      <c r="H652" s="350" t="str">
        <f t="shared" si="55"/>
        <v/>
      </c>
      <c r="I652" s="351" t="str">
        <f t="shared" si="58"/>
        <v/>
      </c>
      <c r="J652" s="352">
        <v>100</v>
      </c>
      <c r="K652" s="369" t="str">
        <f t="shared" si="57"/>
        <v/>
      </c>
      <c r="L652" s="353" t="str">
        <f t="shared" si="59"/>
        <v/>
      </c>
      <c r="M652" s="354" t="s">
        <v>68</v>
      </c>
      <c r="N652" s="366" t="str">
        <f t="shared" si="56"/>
        <v/>
      </c>
    </row>
    <row r="653" spans="1:14" ht="17.25" customHeight="1" x14ac:dyDescent="0.3">
      <c r="A653" s="24"/>
      <c r="B653" s="345">
        <v>641</v>
      </c>
      <c r="C653" s="346"/>
      <c r="D653" s="346"/>
      <c r="E653" s="347"/>
      <c r="F653" s="348" t="str">
        <f>IFERROR(VLOOKUP(E653,'Lookup Tables'!$D$4:$F$19,3,FALSE)*$O$6,"")</f>
        <v/>
      </c>
      <c r="G653" s="349">
        <f t="shared" ref="G653:G716" si="60">$O$4</f>
        <v>100</v>
      </c>
      <c r="H653" s="350" t="str">
        <f t="shared" ref="H653:H716" si="61">IF(ISBLANK($E653),"",$F653*($O$4/100))</f>
        <v/>
      </c>
      <c r="I653" s="351" t="str">
        <f t="shared" si="58"/>
        <v/>
      </c>
      <c r="J653" s="352">
        <v>100</v>
      </c>
      <c r="K653" s="369" t="str">
        <f t="shared" si="57"/>
        <v/>
      </c>
      <c r="L653" s="353" t="str">
        <f t="shared" si="59"/>
        <v/>
      </c>
      <c r="M653" s="354" t="s">
        <v>68</v>
      </c>
      <c r="N653" s="366" t="str">
        <f t="shared" ref="N653:N716" si="62">IF(ISBLANK($M653),"",IF(ISBLANK($E653),"",$L653*INDEX(Life_expectancy_factor,MATCH($M653,Life_expectancy_input,0))))</f>
        <v/>
      </c>
    </row>
    <row r="654" spans="1:14" ht="17.25" customHeight="1" x14ac:dyDescent="0.3">
      <c r="A654" s="24"/>
      <c r="B654" s="345">
        <v>642</v>
      </c>
      <c r="C654" s="346"/>
      <c r="D654" s="346"/>
      <c r="E654" s="347"/>
      <c r="F654" s="348" t="str">
        <f>IFERROR(VLOOKUP(E654,'Lookup Tables'!$D$4:$F$19,3,FALSE)*$O$6,"")</f>
        <v/>
      </c>
      <c r="G654" s="349">
        <f t="shared" si="60"/>
        <v>100</v>
      </c>
      <c r="H654" s="350" t="str">
        <f t="shared" si="61"/>
        <v/>
      </c>
      <c r="I654" s="351" t="str">
        <f t="shared" si="58"/>
        <v/>
      </c>
      <c r="J654" s="352">
        <v>100</v>
      </c>
      <c r="K654" s="369" t="str">
        <f t="shared" ref="K654:K717" si="63">IF(ISBLANK($E654),"",$I654*($J654/100))</f>
        <v/>
      </c>
      <c r="L654" s="353" t="str">
        <f t="shared" si="59"/>
        <v/>
      </c>
      <c r="M654" s="354" t="s">
        <v>68</v>
      </c>
      <c r="N654" s="366" t="str">
        <f t="shared" si="62"/>
        <v/>
      </c>
    </row>
    <row r="655" spans="1:14" ht="17.25" customHeight="1" x14ac:dyDescent="0.3">
      <c r="A655" s="24"/>
      <c r="B655" s="345">
        <v>643</v>
      </c>
      <c r="C655" s="346"/>
      <c r="D655" s="346"/>
      <c r="E655" s="347"/>
      <c r="F655" s="348" t="str">
        <f>IFERROR(VLOOKUP(E655,'Lookup Tables'!$D$4:$F$19,3,FALSE)*$O$6,"")</f>
        <v/>
      </c>
      <c r="G655" s="349">
        <f t="shared" si="60"/>
        <v>100</v>
      </c>
      <c r="H655" s="350" t="str">
        <f t="shared" si="61"/>
        <v/>
      </c>
      <c r="I655" s="351" t="str">
        <f t="shared" ref="I655:I718" si="64">H655</f>
        <v/>
      </c>
      <c r="J655" s="352">
        <v>100</v>
      </c>
      <c r="K655" s="369" t="str">
        <f t="shared" si="63"/>
        <v/>
      </c>
      <c r="L655" s="353" t="str">
        <f t="shared" ref="L655:L718" si="65">K655</f>
        <v/>
      </c>
      <c r="M655" s="354" t="s">
        <v>68</v>
      </c>
      <c r="N655" s="366" t="str">
        <f t="shared" si="62"/>
        <v/>
      </c>
    </row>
    <row r="656" spans="1:14" ht="17.25" customHeight="1" x14ac:dyDescent="0.3">
      <c r="A656" s="24"/>
      <c r="B656" s="345">
        <v>644</v>
      </c>
      <c r="C656" s="346"/>
      <c r="D656" s="346"/>
      <c r="E656" s="347"/>
      <c r="F656" s="348" t="str">
        <f>IFERROR(VLOOKUP(E656,'Lookup Tables'!$D$4:$F$19,3,FALSE)*$O$6,"")</f>
        <v/>
      </c>
      <c r="G656" s="349">
        <f t="shared" si="60"/>
        <v>100</v>
      </c>
      <c r="H656" s="350" t="str">
        <f t="shared" si="61"/>
        <v/>
      </c>
      <c r="I656" s="351" t="str">
        <f t="shared" si="64"/>
        <v/>
      </c>
      <c r="J656" s="352">
        <v>100</v>
      </c>
      <c r="K656" s="369" t="str">
        <f t="shared" si="63"/>
        <v/>
      </c>
      <c r="L656" s="353" t="str">
        <f t="shared" si="65"/>
        <v/>
      </c>
      <c r="M656" s="354" t="s">
        <v>68</v>
      </c>
      <c r="N656" s="366" t="str">
        <f t="shared" si="62"/>
        <v/>
      </c>
    </row>
    <row r="657" spans="1:14" ht="17.25" customHeight="1" x14ac:dyDescent="0.3">
      <c r="A657" s="24"/>
      <c r="B657" s="345">
        <v>645</v>
      </c>
      <c r="C657" s="346"/>
      <c r="D657" s="346"/>
      <c r="E657" s="347"/>
      <c r="F657" s="348" t="str">
        <f>IFERROR(VLOOKUP(E657,'Lookup Tables'!$D$4:$F$19,3,FALSE)*$O$6,"")</f>
        <v/>
      </c>
      <c r="G657" s="349">
        <f t="shared" si="60"/>
        <v>100</v>
      </c>
      <c r="H657" s="350" t="str">
        <f t="shared" si="61"/>
        <v/>
      </c>
      <c r="I657" s="351" t="str">
        <f t="shared" si="64"/>
        <v/>
      </c>
      <c r="J657" s="352">
        <v>100</v>
      </c>
      <c r="K657" s="369" t="str">
        <f t="shared" si="63"/>
        <v/>
      </c>
      <c r="L657" s="353" t="str">
        <f t="shared" si="65"/>
        <v/>
      </c>
      <c r="M657" s="354" t="s">
        <v>68</v>
      </c>
      <c r="N657" s="366" t="str">
        <f t="shared" si="62"/>
        <v/>
      </c>
    </row>
    <row r="658" spans="1:14" ht="17.25" customHeight="1" x14ac:dyDescent="0.3">
      <c r="A658" s="24"/>
      <c r="B658" s="345">
        <v>646</v>
      </c>
      <c r="C658" s="346"/>
      <c r="D658" s="346"/>
      <c r="E658" s="347"/>
      <c r="F658" s="348" t="str">
        <f>IFERROR(VLOOKUP(E658,'Lookup Tables'!$D$4:$F$19,3,FALSE)*$O$6,"")</f>
        <v/>
      </c>
      <c r="G658" s="349">
        <f t="shared" si="60"/>
        <v>100</v>
      </c>
      <c r="H658" s="350" t="str">
        <f t="shared" si="61"/>
        <v/>
      </c>
      <c r="I658" s="351" t="str">
        <f t="shared" si="64"/>
        <v/>
      </c>
      <c r="J658" s="352">
        <v>100</v>
      </c>
      <c r="K658" s="369" t="str">
        <f t="shared" si="63"/>
        <v/>
      </c>
      <c r="L658" s="353" t="str">
        <f t="shared" si="65"/>
        <v/>
      </c>
      <c r="M658" s="354" t="s">
        <v>68</v>
      </c>
      <c r="N658" s="366" t="str">
        <f t="shared" si="62"/>
        <v/>
      </c>
    </row>
    <row r="659" spans="1:14" ht="17.25" customHeight="1" x14ac:dyDescent="0.3">
      <c r="A659" s="24"/>
      <c r="B659" s="345">
        <v>647</v>
      </c>
      <c r="C659" s="346"/>
      <c r="D659" s="346"/>
      <c r="E659" s="347"/>
      <c r="F659" s="348" t="str">
        <f>IFERROR(VLOOKUP(E659,'Lookup Tables'!$D$4:$F$19,3,FALSE)*$O$6,"")</f>
        <v/>
      </c>
      <c r="G659" s="349">
        <f t="shared" si="60"/>
        <v>100</v>
      </c>
      <c r="H659" s="350" t="str">
        <f t="shared" si="61"/>
        <v/>
      </c>
      <c r="I659" s="351" t="str">
        <f t="shared" si="64"/>
        <v/>
      </c>
      <c r="J659" s="352">
        <v>100</v>
      </c>
      <c r="K659" s="369" t="str">
        <f t="shared" si="63"/>
        <v/>
      </c>
      <c r="L659" s="353" t="str">
        <f t="shared" si="65"/>
        <v/>
      </c>
      <c r="M659" s="354" t="s">
        <v>68</v>
      </c>
      <c r="N659" s="366" t="str">
        <f t="shared" si="62"/>
        <v/>
      </c>
    </row>
    <row r="660" spans="1:14" ht="17.25" customHeight="1" x14ac:dyDescent="0.3">
      <c r="A660" s="24"/>
      <c r="B660" s="345">
        <v>648</v>
      </c>
      <c r="C660" s="346"/>
      <c r="D660" s="346"/>
      <c r="E660" s="347"/>
      <c r="F660" s="348" t="str">
        <f>IFERROR(VLOOKUP(E660,'Lookup Tables'!$D$4:$F$19,3,FALSE)*$O$6,"")</f>
        <v/>
      </c>
      <c r="G660" s="349">
        <f t="shared" si="60"/>
        <v>100</v>
      </c>
      <c r="H660" s="350" t="str">
        <f t="shared" si="61"/>
        <v/>
      </c>
      <c r="I660" s="351" t="str">
        <f t="shared" si="64"/>
        <v/>
      </c>
      <c r="J660" s="352">
        <v>100</v>
      </c>
      <c r="K660" s="369" t="str">
        <f t="shared" si="63"/>
        <v/>
      </c>
      <c r="L660" s="353" t="str">
        <f t="shared" si="65"/>
        <v/>
      </c>
      <c r="M660" s="354" t="s">
        <v>68</v>
      </c>
      <c r="N660" s="366" t="str">
        <f t="shared" si="62"/>
        <v/>
      </c>
    </row>
    <row r="661" spans="1:14" ht="17.25" customHeight="1" x14ac:dyDescent="0.3">
      <c r="A661" s="24"/>
      <c r="B661" s="345">
        <v>649</v>
      </c>
      <c r="C661" s="346"/>
      <c r="D661" s="346"/>
      <c r="E661" s="347"/>
      <c r="F661" s="348" t="str">
        <f>IFERROR(VLOOKUP(E661,'Lookup Tables'!$D$4:$F$19,3,FALSE)*$O$6,"")</f>
        <v/>
      </c>
      <c r="G661" s="349">
        <f t="shared" si="60"/>
        <v>100</v>
      </c>
      <c r="H661" s="350" t="str">
        <f t="shared" si="61"/>
        <v/>
      </c>
      <c r="I661" s="351" t="str">
        <f t="shared" si="64"/>
        <v/>
      </c>
      <c r="J661" s="352">
        <v>100</v>
      </c>
      <c r="K661" s="369" t="str">
        <f t="shared" si="63"/>
        <v/>
      </c>
      <c r="L661" s="353" t="str">
        <f t="shared" si="65"/>
        <v/>
      </c>
      <c r="M661" s="354" t="s">
        <v>68</v>
      </c>
      <c r="N661" s="366" t="str">
        <f t="shared" si="62"/>
        <v/>
      </c>
    </row>
    <row r="662" spans="1:14" ht="17.25" customHeight="1" x14ac:dyDescent="0.3">
      <c r="A662" s="24"/>
      <c r="B662" s="345">
        <v>650</v>
      </c>
      <c r="C662" s="346"/>
      <c r="D662" s="346"/>
      <c r="E662" s="347"/>
      <c r="F662" s="348" t="str">
        <f>IFERROR(VLOOKUP(E662,'Lookup Tables'!$D$4:$F$19,3,FALSE)*$O$6,"")</f>
        <v/>
      </c>
      <c r="G662" s="349">
        <f t="shared" si="60"/>
        <v>100</v>
      </c>
      <c r="H662" s="350" t="str">
        <f t="shared" si="61"/>
        <v/>
      </c>
      <c r="I662" s="351" t="str">
        <f t="shared" si="64"/>
        <v/>
      </c>
      <c r="J662" s="352">
        <v>100</v>
      </c>
      <c r="K662" s="369" t="str">
        <f t="shared" si="63"/>
        <v/>
      </c>
      <c r="L662" s="353" t="str">
        <f t="shared" si="65"/>
        <v/>
      </c>
      <c r="M662" s="354" t="s">
        <v>68</v>
      </c>
      <c r="N662" s="366" t="str">
        <f t="shared" si="62"/>
        <v/>
      </c>
    </row>
    <row r="663" spans="1:14" ht="17.25" customHeight="1" x14ac:dyDescent="0.3">
      <c r="A663" s="24"/>
      <c r="B663" s="345">
        <v>651</v>
      </c>
      <c r="C663" s="346"/>
      <c r="D663" s="346"/>
      <c r="E663" s="347"/>
      <c r="F663" s="348" t="str">
        <f>IFERROR(VLOOKUP(E663,'Lookup Tables'!$D$4:$F$19,3,FALSE)*$O$6,"")</f>
        <v/>
      </c>
      <c r="G663" s="349">
        <f t="shared" si="60"/>
        <v>100</v>
      </c>
      <c r="H663" s="350" t="str">
        <f t="shared" si="61"/>
        <v/>
      </c>
      <c r="I663" s="351" t="str">
        <f t="shared" si="64"/>
        <v/>
      </c>
      <c r="J663" s="352">
        <v>100</v>
      </c>
      <c r="K663" s="369" t="str">
        <f t="shared" si="63"/>
        <v/>
      </c>
      <c r="L663" s="353" t="str">
        <f t="shared" si="65"/>
        <v/>
      </c>
      <c r="M663" s="354" t="s">
        <v>68</v>
      </c>
      <c r="N663" s="366" t="str">
        <f t="shared" si="62"/>
        <v/>
      </c>
    </row>
    <row r="664" spans="1:14" ht="17.25" customHeight="1" x14ac:dyDescent="0.3">
      <c r="A664" s="24"/>
      <c r="B664" s="345">
        <v>652</v>
      </c>
      <c r="C664" s="346"/>
      <c r="D664" s="346"/>
      <c r="E664" s="347"/>
      <c r="F664" s="348" t="str">
        <f>IFERROR(VLOOKUP(E664,'Lookup Tables'!$D$4:$F$19,3,FALSE)*$O$6,"")</f>
        <v/>
      </c>
      <c r="G664" s="349">
        <f t="shared" si="60"/>
        <v>100</v>
      </c>
      <c r="H664" s="350" t="str">
        <f t="shared" si="61"/>
        <v/>
      </c>
      <c r="I664" s="351" t="str">
        <f t="shared" si="64"/>
        <v/>
      </c>
      <c r="J664" s="352">
        <v>100</v>
      </c>
      <c r="K664" s="369" t="str">
        <f t="shared" si="63"/>
        <v/>
      </c>
      <c r="L664" s="353" t="str">
        <f t="shared" si="65"/>
        <v/>
      </c>
      <c r="M664" s="354" t="s">
        <v>68</v>
      </c>
      <c r="N664" s="366" t="str">
        <f t="shared" si="62"/>
        <v/>
      </c>
    </row>
    <row r="665" spans="1:14" ht="17.25" customHeight="1" x14ac:dyDescent="0.3">
      <c r="A665" s="24"/>
      <c r="B665" s="345">
        <v>653</v>
      </c>
      <c r="C665" s="346"/>
      <c r="D665" s="346"/>
      <c r="E665" s="347"/>
      <c r="F665" s="348" t="str">
        <f>IFERROR(VLOOKUP(E665,'Lookup Tables'!$D$4:$F$19,3,FALSE)*$O$6,"")</f>
        <v/>
      </c>
      <c r="G665" s="349">
        <f t="shared" si="60"/>
        <v>100</v>
      </c>
      <c r="H665" s="350" t="str">
        <f t="shared" si="61"/>
        <v/>
      </c>
      <c r="I665" s="351" t="str">
        <f t="shared" si="64"/>
        <v/>
      </c>
      <c r="J665" s="352">
        <v>100</v>
      </c>
      <c r="K665" s="369" t="str">
        <f t="shared" si="63"/>
        <v/>
      </c>
      <c r="L665" s="353" t="str">
        <f t="shared" si="65"/>
        <v/>
      </c>
      <c r="M665" s="354" t="s">
        <v>68</v>
      </c>
      <c r="N665" s="366" t="str">
        <f t="shared" si="62"/>
        <v/>
      </c>
    </row>
    <row r="666" spans="1:14" ht="17.25" customHeight="1" x14ac:dyDescent="0.3">
      <c r="A666" s="24"/>
      <c r="B666" s="345">
        <v>654</v>
      </c>
      <c r="C666" s="346"/>
      <c r="D666" s="346"/>
      <c r="E666" s="347"/>
      <c r="F666" s="348" t="str">
        <f>IFERROR(VLOOKUP(E666,'Lookup Tables'!$D$4:$F$19,3,FALSE)*$O$6,"")</f>
        <v/>
      </c>
      <c r="G666" s="349">
        <f t="shared" si="60"/>
        <v>100</v>
      </c>
      <c r="H666" s="350" t="str">
        <f t="shared" si="61"/>
        <v/>
      </c>
      <c r="I666" s="351" t="str">
        <f t="shared" si="64"/>
        <v/>
      </c>
      <c r="J666" s="352">
        <v>100</v>
      </c>
      <c r="K666" s="369" t="str">
        <f t="shared" si="63"/>
        <v/>
      </c>
      <c r="L666" s="353" t="str">
        <f t="shared" si="65"/>
        <v/>
      </c>
      <c r="M666" s="354" t="s">
        <v>68</v>
      </c>
      <c r="N666" s="366" t="str">
        <f t="shared" si="62"/>
        <v/>
      </c>
    </row>
    <row r="667" spans="1:14" ht="17.25" customHeight="1" x14ac:dyDescent="0.3">
      <c r="A667" s="24"/>
      <c r="B667" s="345">
        <v>655</v>
      </c>
      <c r="C667" s="346"/>
      <c r="D667" s="346"/>
      <c r="E667" s="347"/>
      <c r="F667" s="348" t="str">
        <f>IFERROR(VLOOKUP(E667,'Lookup Tables'!$D$4:$F$19,3,FALSE)*$O$6,"")</f>
        <v/>
      </c>
      <c r="G667" s="349">
        <f t="shared" si="60"/>
        <v>100</v>
      </c>
      <c r="H667" s="350" t="str">
        <f t="shared" si="61"/>
        <v/>
      </c>
      <c r="I667" s="351" t="str">
        <f t="shared" si="64"/>
        <v/>
      </c>
      <c r="J667" s="352">
        <v>100</v>
      </c>
      <c r="K667" s="369" t="str">
        <f t="shared" si="63"/>
        <v/>
      </c>
      <c r="L667" s="353" t="str">
        <f t="shared" si="65"/>
        <v/>
      </c>
      <c r="M667" s="354" t="s">
        <v>68</v>
      </c>
      <c r="N667" s="366" t="str">
        <f t="shared" si="62"/>
        <v/>
      </c>
    </row>
    <row r="668" spans="1:14" ht="17.25" customHeight="1" x14ac:dyDescent="0.3">
      <c r="A668" s="24"/>
      <c r="B668" s="345">
        <v>656</v>
      </c>
      <c r="C668" s="346"/>
      <c r="D668" s="346"/>
      <c r="E668" s="347"/>
      <c r="F668" s="348" t="str">
        <f>IFERROR(VLOOKUP(E668,'Lookup Tables'!$D$4:$F$19,3,FALSE)*$O$6,"")</f>
        <v/>
      </c>
      <c r="G668" s="349">
        <f t="shared" si="60"/>
        <v>100</v>
      </c>
      <c r="H668" s="350" t="str">
        <f t="shared" si="61"/>
        <v/>
      </c>
      <c r="I668" s="351" t="str">
        <f t="shared" si="64"/>
        <v/>
      </c>
      <c r="J668" s="352">
        <v>100</v>
      </c>
      <c r="K668" s="369" t="str">
        <f t="shared" si="63"/>
        <v/>
      </c>
      <c r="L668" s="353" t="str">
        <f t="shared" si="65"/>
        <v/>
      </c>
      <c r="M668" s="354" t="s">
        <v>68</v>
      </c>
      <c r="N668" s="366" t="str">
        <f t="shared" si="62"/>
        <v/>
      </c>
    </row>
    <row r="669" spans="1:14" ht="17.25" customHeight="1" x14ac:dyDescent="0.3">
      <c r="A669" s="24"/>
      <c r="B669" s="345">
        <v>657</v>
      </c>
      <c r="C669" s="346"/>
      <c r="D669" s="346"/>
      <c r="E669" s="347"/>
      <c r="F669" s="348" t="str">
        <f>IFERROR(VLOOKUP(E669,'Lookup Tables'!$D$4:$F$19,3,FALSE)*$O$6,"")</f>
        <v/>
      </c>
      <c r="G669" s="349">
        <f t="shared" si="60"/>
        <v>100</v>
      </c>
      <c r="H669" s="350" t="str">
        <f t="shared" si="61"/>
        <v/>
      </c>
      <c r="I669" s="351" t="str">
        <f t="shared" si="64"/>
        <v/>
      </c>
      <c r="J669" s="352">
        <v>100</v>
      </c>
      <c r="K669" s="369" t="str">
        <f t="shared" si="63"/>
        <v/>
      </c>
      <c r="L669" s="353" t="str">
        <f t="shared" si="65"/>
        <v/>
      </c>
      <c r="M669" s="354" t="s">
        <v>68</v>
      </c>
      <c r="N669" s="366" t="str">
        <f t="shared" si="62"/>
        <v/>
      </c>
    </row>
    <row r="670" spans="1:14" ht="17.25" customHeight="1" x14ac:dyDescent="0.3">
      <c r="A670" s="24"/>
      <c r="B670" s="345">
        <v>658</v>
      </c>
      <c r="C670" s="346"/>
      <c r="D670" s="346"/>
      <c r="E670" s="347"/>
      <c r="F670" s="348" t="str">
        <f>IFERROR(VLOOKUP(E670,'Lookup Tables'!$D$4:$F$19,3,FALSE)*$O$6,"")</f>
        <v/>
      </c>
      <c r="G670" s="349">
        <f t="shared" si="60"/>
        <v>100</v>
      </c>
      <c r="H670" s="350" t="str">
        <f t="shared" si="61"/>
        <v/>
      </c>
      <c r="I670" s="351" t="str">
        <f t="shared" si="64"/>
        <v/>
      </c>
      <c r="J670" s="352">
        <v>100</v>
      </c>
      <c r="K670" s="369" t="str">
        <f t="shared" si="63"/>
        <v/>
      </c>
      <c r="L670" s="353" t="str">
        <f t="shared" si="65"/>
        <v/>
      </c>
      <c r="M670" s="354" t="s">
        <v>68</v>
      </c>
      <c r="N670" s="366" t="str">
        <f t="shared" si="62"/>
        <v/>
      </c>
    </row>
    <row r="671" spans="1:14" ht="17.25" customHeight="1" x14ac:dyDescent="0.3">
      <c r="A671" s="24"/>
      <c r="B671" s="345">
        <v>659</v>
      </c>
      <c r="C671" s="346"/>
      <c r="D671" s="346"/>
      <c r="E671" s="347"/>
      <c r="F671" s="348" t="str">
        <f>IFERROR(VLOOKUP(E671,'Lookup Tables'!$D$4:$F$19,3,FALSE)*$O$6,"")</f>
        <v/>
      </c>
      <c r="G671" s="349">
        <f t="shared" si="60"/>
        <v>100</v>
      </c>
      <c r="H671" s="350" t="str">
        <f t="shared" si="61"/>
        <v/>
      </c>
      <c r="I671" s="351" t="str">
        <f t="shared" si="64"/>
        <v/>
      </c>
      <c r="J671" s="352">
        <v>100</v>
      </c>
      <c r="K671" s="369" t="str">
        <f t="shared" si="63"/>
        <v/>
      </c>
      <c r="L671" s="353" t="str">
        <f t="shared" si="65"/>
        <v/>
      </c>
      <c r="M671" s="354" t="s">
        <v>68</v>
      </c>
      <c r="N671" s="366" t="str">
        <f t="shared" si="62"/>
        <v/>
      </c>
    </row>
    <row r="672" spans="1:14" ht="17.25" customHeight="1" x14ac:dyDescent="0.3">
      <c r="A672" s="24"/>
      <c r="B672" s="345">
        <v>660</v>
      </c>
      <c r="C672" s="346"/>
      <c r="D672" s="346"/>
      <c r="E672" s="347"/>
      <c r="F672" s="348" t="str">
        <f>IFERROR(VLOOKUP(E672,'Lookup Tables'!$D$4:$F$19,3,FALSE)*$O$6,"")</f>
        <v/>
      </c>
      <c r="G672" s="349">
        <f t="shared" si="60"/>
        <v>100</v>
      </c>
      <c r="H672" s="350" t="str">
        <f t="shared" si="61"/>
        <v/>
      </c>
      <c r="I672" s="351" t="str">
        <f t="shared" si="64"/>
        <v/>
      </c>
      <c r="J672" s="352">
        <v>100</v>
      </c>
      <c r="K672" s="369" t="str">
        <f t="shared" si="63"/>
        <v/>
      </c>
      <c r="L672" s="353" t="str">
        <f t="shared" si="65"/>
        <v/>
      </c>
      <c r="M672" s="354" t="s">
        <v>68</v>
      </c>
      <c r="N672" s="366" t="str">
        <f t="shared" si="62"/>
        <v/>
      </c>
    </row>
    <row r="673" spans="1:14" ht="17.25" customHeight="1" x14ac:dyDescent="0.3">
      <c r="A673" s="24"/>
      <c r="B673" s="345">
        <v>661</v>
      </c>
      <c r="C673" s="346"/>
      <c r="D673" s="346"/>
      <c r="E673" s="347"/>
      <c r="F673" s="348" t="str">
        <f>IFERROR(VLOOKUP(E673,'Lookup Tables'!$D$4:$F$19,3,FALSE)*$O$6,"")</f>
        <v/>
      </c>
      <c r="G673" s="349">
        <f t="shared" si="60"/>
        <v>100</v>
      </c>
      <c r="H673" s="350" t="str">
        <f t="shared" si="61"/>
        <v/>
      </c>
      <c r="I673" s="351" t="str">
        <f t="shared" si="64"/>
        <v/>
      </c>
      <c r="J673" s="352">
        <v>100</v>
      </c>
      <c r="K673" s="369" t="str">
        <f t="shared" si="63"/>
        <v/>
      </c>
      <c r="L673" s="353" t="str">
        <f t="shared" si="65"/>
        <v/>
      </c>
      <c r="M673" s="354" t="s">
        <v>68</v>
      </c>
      <c r="N673" s="366" t="str">
        <f t="shared" si="62"/>
        <v/>
      </c>
    </row>
    <row r="674" spans="1:14" ht="17.25" customHeight="1" x14ac:dyDescent="0.3">
      <c r="A674" s="24"/>
      <c r="B674" s="345">
        <v>662</v>
      </c>
      <c r="C674" s="346"/>
      <c r="D674" s="346"/>
      <c r="E674" s="347"/>
      <c r="F674" s="348" t="str">
        <f>IFERROR(VLOOKUP(E674,'Lookup Tables'!$D$4:$F$19,3,FALSE)*$O$6,"")</f>
        <v/>
      </c>
      <c r="G674" s="349">
        <f t="shared" si="60"/>
        <v>100</v>
      </c>
      <c r="H674" s="350" t="str">
        <f t="shared" si="61"/>
        <v/>
      </c>
      <c r="I674" s="351" t="str">
        <f t="shared" si="64"/>
        <v/>
      </c>
      <c r="J674" s="352">
        <v>100</v>
      </c>
      <c r="K674" s="369" t="str">
        <f t="shared" si="63"/>
        <v/>
      </c>
      <c r="L674" s="353" t="str">
        <f t="shared" si="65"/>
        <v/>
      </c>
      <c r="M674" s="354" t="s">
        <v>68</v>
      </c>
      <c r="N674" s="366" t="str">
        <f t="shared" si="62"/>
        <v/>
      </c>
    </row>
    <row r="675" spans="1:14" ht="17.25" customHeight="1" x14ac:dyDescent="0.3">
      <c r="A675" s="24"/>
      <c r="B675" s="345">
        <v>663</v>
      </c>
      <c r="C675" s="346"/>
      <c r="D675" s="346"/>
      <c r="E675" s="347"/>
      <c r="F675" s="348" t="str">
        <f>IFERROR(VLOOKUP(E675,'Lookup Tables'!$D$4:$F$19,3,FALSE)*$O$6,"")</f>
        <v/>
      </c>
      <c r="G675" s="349">
        <f t="shared" si="60"/>
        <v>100</v>
      </c>
      <c r="H675" s="350" t="str">
        <f t="shared" si="61"/>
        <v/>
      </c>
      <c r="I675" s="351" t="str">
        <f t="shared" si="64"/>
        <v/>
      </c>
      <c r="J675" s="352">
        <v>100</v>
      </c>
      <c r="K675" s="369" t="str">
        <f t="shared" si="63"/>
        <v/>
      </c>
      <c r="L675" s="353" t="str">
        <f t="shared" si="65"/>
        <v/>
      </c>
      <c r="M675" s="354" t="s">
        <v>68</v>
      </c>
      <c r="N675" s="366" t="str">
        <f t="shared" si="62"/>
        <v/>
      </c>
    </row>
    <row r="676" spans="1:14" ht="17.25" customHeight="1" x14ac:dyDescent="0.3">
      <c r="A676" s="24"/>
      <c r="B676" s="345">
        <v>664</v>
      </c>
      <c r="C676" s="346"/>
      <c r="D676" s="346"/>
      <c r="E676" s="347"/>
      <c r="F676" s="348" t="str">
        <f>IFERROR(VLOOKUP(E676,'Lookup Tables'!$D$4:$F$19,3,FALSE)*$O$6,"")</f>
        <v/>
      </c>
      <c r="G676" s="349">
        <f t="shared" si="60"/>
        <v>100</v>
      </c>
      <c r="H676" s="350" t="str">
        <f t="shared" si="61"/>
        <v/>
      </c>
      <c r="I676" s="351" t="str">
        <f t="shared" si="64"/>
        <v/>
      </c>
      <c r="J676" s="352">
        <v>100</v>
      </c>
      <c r="K676" s="369" t="str">
        <f t="shared" si="63"/>
        <v/>
      </c>
      <c r="L676" s="353" t="str">
        <f t="shared" si="65"/>
        <v/>
      </c>
      <c r="M676" s="354" t="s">
        <v>68</v>
      </c>
      <c r="N676" s="366" t="str">
        <f t="shared" si="62"/>
        <v/>
      </c>
    </row>
    <row r="677" spans="1:14" ht="17.25" customHeight="1" x14ac:dyDescent="0.3">
      <c r="A677" s="24"/>
      <c r="B677" s="345">
        <v>665</v>
      </c>
      <c r="C677" s="346"/>
      <c r="D677" s="346"/>
      <c r="E677" s="347"/>
      <c r="F677" s="348" t="str">
        <f>IFERROR(VLOOKUP(E677,'Lookup Tables'!$D$4:$F$19,3,FALSE)*$O$6,"")</f>
        <v/>
      </c>
      <c r="G677" s="349">
        <f t="shared" si="60"/>
        <v>100</v>
      </c>
      <c r="H677" s="350" t="str">
        <f t="shared" si="61"/>
        <v/>
      </c>
      <c r="I677" s="351" t="str">
        <f t="shared" si="64"/>
        <v/>
      </c>
      <c r="J677" s="352">
        <v>100</v>
      </c>
      <c r="K677" s="369" t="str">
        <f t="shared" si="63"/>
        <v/>
      </c>
      <c r="L677" s="353" t="str">
        <f t="shared" si="65"/>
        <v/>
      </c>
      <c r="M677" s="354" t="s">
        <v>68</v>
      </c>
      <c r="N677" s="366" t="str">
        <f t="shared" si="62"/>
        <v/>
      </c>
    </row>
    <row r="678" spans="1:14" ht="17.25" customHeight="1" x14ac:dyDescent="0.3">
      <c r="A678" s="24"/>
      <c r="B678" s="345">
        <v>666</v>
      </c>
      <c r="C678" s="346"/>
      <c r="D678" s="346"/>
      <c r="E678" s="347"/>
      <c r="F678" s="348" t="str">
        <f>IFERROR(VLOOKUP(E678,'Lookup Tables'!$D$4:$F$19,3,FALSE)*$O$6,"")</f>
        <v/>
      </c>
      <c r="G678" s="349">
        <f t="shared" si="60"/>
        <v>100</v>
      </c>
      <c r="H678" s="350" t="str">
        <f t="shared" si="61"/>
        <v/>
      </c>
      <c r="I678" s="351" t="str">
        <f t="shared" si="64"/>
        <v/>
      </c>
      <c r="J678" s="352">
        <v>100</v>
      </c>
      <c r="K678" s="369" t="str">
        <f t="shared" si="63"/>
        <v/>
      </c>
      <c r="L678" s="353" t="str">
        <f t="shared" si="65"/>
        <v/>
      </c>
      <c r="M678" s="354" t="s">
        <v>68</v>
      </c>
      <c r="N678" s="366" t="str">
        <f t="shared" si="62"/>
        <v/>
      </c>
    </row>
    <row r="679" spans="1:14" ht="17.25" customHeight="1" x14ac:dyDescent="0.3">
      <c r="A679" s="24"/>
      <c r="B679" s="345">
        <v>667</v>
      </c>
      <c r="C679" s="346"/>
      <c r="D679" s="346"/>
      <c r="E679" s="347"/>
      <c r="F679" s="348" t="str">
        <f>IFERROR(VLOOKUP(E679,'Lookup Tables'!$D$4:$F$19,3,FALSE)*$O$6,"")</f>
        <v/>
      </c>
      <c r="G679" s="349">
        <f t="shared" si="60"/>
        <v>100</v>
      </c>
      <c r="H679" s="350" t="str">
        <f t="shared" si="61"/>
        <v/>
      </c>
      <c r="I679" s="351" t="str">
        <f t="shared" si="64"/>
        <v/>
      </c>
      <c r="J679" s="352">
        <v>100</v>
      </c>
      <c r="K679" s="369" t="str">
        <f t="shared" si="63"/>
        <v/>
      </c>
      <c r="L679" s="353" t="str">
        <f t="shared" si="65"/>
        <v/>
      </c>
      <c r="M679" s="354" t="s">
        <v>68</v>
      </c>
      <c r="N679" s="366" t="str">
        <f t="shared" si="62"/>
        <v/>
      </c>
    </row>
    <row r="680" spans="1:14" ht="17.25" customHeight="1" x14ac:dyDescent="0.3">
      <c r="A680" s="24"/>
      <c r="B680" s="345">
        <v>668</v>
      </c>
      <c r="C680" s="346"/>
      <c r="D680" s="346"/>
      <c r="E680" s="347"/>
      <c r="F680" s="348" t="str">
        <f>IFERROR(VLOOKUP(E680,'Lookup Tables'!$D$4:$F$19,3,FALSE)*$O$6,"")</f>
        <v/>
      </c>
      <c r="G680" s="349">
        <f t="shared" si="60"/>
        <v>100</v>
      </c>
      <c r="H680" s="350" t="str">
        <f t="shared" si="61"/>
        <v/>
      </c>
      <c r="I680" s="351" t="str">
        <f t="shared" si="64"/>
        <v/>
      </c>
      <c r="J680" s="352">
        <v>100</v>
      </c>
      <c r="K680" s="369" t="str">
        <f t="shared" si="63"/>
        <v/>
      </c>
      <c r="L680" s="353" t="str">
        <f t="shared" si="65"/>
        <v/>
      </c>
      <c r="M680" s="354" t="s">
        <v>68</v>
      </c>
      <c r="N680" s="366" t="str">
        <f t="shared" si="62"/>
        <v/>
      </c>
    </row>
    <row r="681" spans="1:14" ht="17.25" customHeight="1" x14ac:dyDescent="0.3">
      <c r="A681" s="24"/>
      <c r="B681" s="345">
        <v>669</v>
      </c>
      <c r="C681" s="346"/>
      <c r="D681" s="346"/>
      <c r="E681" s="347"/>
      <c r="F681" s="348" t="str">
        <f>IFERROR(VLOOKUP(E681,'Lookup Tables'!$D$4:$F$19,3,FALSE)*$O$6,"")</f>
        <v/>
      </c>
      <c r="G681" s="349">
        <f t="shared" si="60"/>
        <v>100</v>
      </c>
      <c r="H681" s="350" t="str">
        <f t="shared" si="61"/>
        <v/>
      </c>
      <c r="I681" s="351" t="str">
        <f t="shared" si="64"/>
        <v/>
      </c>
      <c r="J681" s="352">
        <v>100</v>
      </c>
      <c r="K681" s="369" t="str">
        <f t="shared" si="63"/>
        <v/>
      </c>
      <c r="L681" s="353" t="str">
        <f t="shared" si="65"/>
        <v/>
      </c>
      <c r="M681" s="354" t="s">
        <v>68</v>
      </c>
      <c r="N681" s="366" t="str">
        <f t="shared" si="62"/>
        <v/>
      </c>
    </row>
    <row r="682" spans="1:14" ht="17.25" customHeight="1" x14ac:dyDescent="0.3">
      <c r="A682" s="24"/>
      <c r="B682" s="345">
        <v>670</v>
      </c>
      <c r="C682" s="346"/>
      <c r="D682" s="346"/>
      <c r="E682" s="347"/>
      <c r="F682" s="348" t="str">
        <f>IFERROR(VLOOKUP(E682,'Lookup Tables'!$D$4:$F$19,3,FALSE)*$O$6,"")</f>
        <v/>
      </c>
      <c r="G682" s="349">
        <f t="shared" si="60"/>
        <v>100</v>
      </c>
      <c r="H682" s="350" t="str">
        <f t="shared" si="61"/>
        <v/>
      </c>
      <c r="I682" s="351" t="str">
        <f t="shared" si="64"/>
        <v/>
      </c>
      <c r="J682" s="352">
        <v>100</v>
      </c>
      <c r="K682" s="369" t="str">
        <f t="shared" si="63"/>
        <v/>
      </c>
      <c r="L682" s="353" t="str">
        <f t="shared" si="65"/>
        <v/>
      </c>
      <c r="M682" s="354" t="s">
        <v>68</v>
      </c>
      <c r="N682" s="366" t="str">
        <f t="shared" si="62"/>
        <v/>
      </c>
    </row>
    <row r="683" spans="1:14" ht="17.25" customHeight="1" x14ac:dyDescent="0.3">
      <c r="A683" s="24"/>
      <c r="B683" s="345">
        <v>671</v>
      </c>
      <c r="C683" s="346"/>
      <c r="D683" s="346"/>
      <c r="E683" s="347"/>
      <c r="F683" s="348" t="str">
        <f>IFERROR(VLOOKUP(E683,'Lookup Tables'!$D$4:$F$19,3,FALSE)*$O$6,"")</f>
        <v/>
      </c>
      <c r="G683" s="349">
        <f t="shared" si="60"/>
        <v>100</v>
      </c>
      <c r="H683" s="350" t="str">
        <f t="shared" si="61"/>
        <v/>
      </c>
      <c r="I683" s="351" t="str">
        <f t="shared" si="64"/>
        <v/>
      </c>
      <c r="J683" s="352">
        <v>100</v>
      </c>
      <c r="K683" s="369" t="str">
        <f t="shared" si="63"/>
        <v/>
      </c>
      <c r="L683" s="353" t="str">
        <f t="shared" si="65"/>
        <v/>
      </c>
      <c r="M683" s="354" t="s">
        <v>68</v>
      </c>
      <c r="N683" s="366" t="str">
        <f t="shared" si="62"/>
        <v/>
      </c>
    </row>
    <row r="684" spans="1:14" ht="17.25" customHeight="1" x14ac:dyDescent="0.3">
      <c r="A684" s="24"/>
      <c r="B684" s="345">
        <v>672</v>
      </c>
      <c r="C684" s="346"/>
      <c r="D684" s="346"/>
      <c r="E684" s="347"/>
      <c r="F684" s="348" t="str">
        <f>IFERROR(VLOOKUP(E684,'Lookup Tables'!$D$4:$F$19,3,FALSE)*$O$6,"")</f>
        <v/>
      </c>
      <c r="G684" s="349">
        <f t="shared" si="60"/>
        <v>100</v>
      </c>
      <c r="H684" s="350" t="str">
        <f t="shared" si="61"/>
        <v/>
      </c>
      <c r="I684" s="351" t="str">
        <f t="shared" si="64"/>
        <v/>
      </c>
      <c r="J684" s="352">
        <v>100</v>
      </c>
      <c r="K684" s="369" t="str">
        <f t="shared" si="63"/>
        <v/>
      </c>
      <c r="L684" s="353" t="str">
        <f t="shared" si="65"/>
        <v/>
      </c>
      <c r="M684" s="354" t="s">
        <v>68</v>
      </c>
      <c r="N684" s="366" t="str">
        <f t="shared" si="62"/>
        <v/>
      </c>
    </row>
    <row r="685" spans="1:14" ht="17.25" customHeight="1" x14ac:dyDescent="0.3">
      <c r="A685" s="24"/>
      <c r="B685" s="345">
        <v>673</v>
      </c>
      <c r="C685" s="346"/>
      <c r="D685" s="346"/>
      <c r="E685" s="347"/>
      <c r="F685" s="348" t="str">
        <f>IFERROR(VLOOKUP(E685,'Lookup Tables'!$D$4:$F$19,3,FALSE)*$O$6,"")</f>
        <v/>
      </c>
      <c r="G685" s="349">
        <f t="shared" si="60"/>
        <v>100</v>
      </c>
      <c r="H685" s="350" t="str">
        <f t="shared" si="61"/>
        <v/>
      </c>
      <c r="I685" s="351" t="str">
        <f t="shared" si="64"/>
        <v/>
      </c>
      <c r="J685" s="352">
        <v>100</v>
      </c>
      <c r="K685" s="369" t="str">
        <f t="shared" si="63"/>
        <v/>
      </c>
      <c r="L685" s="353" t="str">
        <f t="shared" si="65"/>
        <v/>
      </c>
      <c r="M685" s="354" t="s">
        <v>68</v>
      </c>
      <c r="N685" s="366" t="str">
        <f t="shared" si="62"/>
        <v/>
      </c>
    </row>
    <row r="686" spans="1:14" ht="17.25" customHeight="1" x14ac:dyDescent="0.3">
      <c r="A686" s="24"/>
      <c r="B686" s="345">
        <v>674</v>
      </c>
      <c r="C686" s="346"/>
      <c r="D686" s="346"/>
      <c r="E686" s="347"/>
      <c r="F686" s="348" t="str">
        <f>IFERROR(VLOOKUP(E686,'Lookup Tables'!$D$4:$F$19,3,FALSE)*$O$6,"")</f>
        <v/>
      </c>
      <c r="G686" s="349">
        <f t="shared" si="60"/>
        <v>100</v>
      </c>
      <c r="H686" s="350" t="str">
        <f t="shared" si="61"/>
        <v/>
      </c>
      <c r="I686" s="351" t="str">
        <f t="shared" si="64"/>
        <v/>
      </c>
      <c r="J686" s="352">
        <v>100</v>
      </c>
      <c r="K686" s="369" t="str">
        <f t="shared" si="63"/>
        <v/>
      </c>
      <c r="L686" s="353" t="str">
        <f t="shared" si="65"/>
        <v/>
      </c>
      <c r="M686" s="354" t="s">
        <v>68</v>
      </c>
      <c r="N686" s="366" t="str">
        <f t="shared" si="62"/>
        <v/>
      </c>
    </row>
    <row r="687" spans="1:14" ht="17.25" customHeight="1" x14ac:dyDescent="0.3">
      <c r="A687" s="24"/>
      <c r="B687" s="345">
        <v>675</v>
      </c>
      <c r="C687" s="346"/>
      <c r="D687" s="346"/>
      <c r="E687" s="347"/>
      <c r="F687" s="348" t="str">
        <f>IFERROR(VLOOKUP(E687,'Lookup Tables'!$D$4:$F$19,3,FALSE)*$O$6,"")</f>
        <v/>
      </c>
      <c r="G687" s="349">
        <f t="shared" si="60"/>
        <v>100</v>
      </c>
      <c r="H687" s="350" t="str">
        <f t="shared" si="61"/>
        <v/>
      </c>
      <c r="I687" s="351" t="str">
        <f t="shared" si="64"/>
        <v/>
      </c>
      <c r="J687" s="352">
        <v>100</v>
      </c>
      <c r="K687" s="369" t="str">
        <f t="shared" si="63"/>
        <v/>
      </c>
      <c r="L687" s="353" t="str">
        <f t="shared" si="65"/>
        <v/>
      </c>
      <c r="M687" s="354" t="s">
        <v>68</v>
      </c>
      <c r="N687" s="366" t="str">
        <f t="shared" si="62"/>
        <v/>
      </c>
    </row>
    <row r="688" spans="1:14" ht="17.25" customHeight="1" x14ac:dyDescent="0.3">
      <c r="A688" s="24"/>
      <c r="B688" s="345">
        <v>676</v>
      </c>
      <c r="C688" s="346"/>
      <c r="D688" s="346"/>
      <c r="E688" s="347"/>
      <c r="F688" s="348" t="str">
        <f>IFERROR(VLOOKUP(E688,'Lookup Tables'!$D$4:$F$19,3,FALSE)*$O$6,"")</f>
        <v/>
      </c>
      <c r="G688" s="349">
        <f t="shared" si="60"/>
        <v>100</v>
      </c>
      <c r="H688" s="350" t="str">
        <f t="shared" si="61"/>
        <v/>
      </c>
      <c r="I688" s="351" t="str">
        <f t="shared" si="64"/>
        <v/>
      </c>
      <c r="J688" s="352">
        <v>100</v>
      </c>
      <c r="K688" s="369" t="str">
        <f t="shared" si="63"/>
        <v/>
      </c>
      <c r="L688" s="353" t="str">
        <f t="shared" si="65"/>
        <v/>
      </c>
      <c r="M688" s="354" t="s">
        <v>68</v>
      </c>
      <c r="N688" s="366" t="str">
        <f t="shared" si="62"/>
        <v/>
      </c>
    </row>
    <row r="689" spans="1:14" ht="17.25" customHeight="1" x14ac:dyDescent="0.3">
      <c r="A689" s="24"/>
      <c r="B689" s="345">
        <v>677</v>
      </c>
      <c r="C689" s="346"/>
      <c r="D689" s="346"/>
      <c r="E689" s="347"/>
      <c r="F689" s="348" t="str">
        <f>IFERROR(VLOOKUP(E689,'Lookup Tables'!$D$4:$F$19,3,FALSE)*$O$6,"")</f>
        <v/>
      </c>
      <c r="G689" s="349">
        <f t="shared" si="60"/>
        <v>100</v>
      </c>
      <c r="H689" s="350" t="str">
        <f t="shared" si="61"/>
        <v/>
      </c>
      <c r="I689" s="351" t="str">
        <f t="shared" si="64"/>
        <v/>
      </c>
      <c r="J689" s="352">
        <v>100</v>
      </c>
      <c r="K689" s="369" t="str">
        <f t="shared" si="63"/>
        <v/>
      </c>
      <c r="L689" s="353" t="str">
        <f t="shared" si="65"/>
        <v/>
      </c>
      <c r="M689" s="354" t="s">
        <v>68</v>
      </c>
      <c r="N689" s="366" t="str">
        <f t="shared" si="62"/>
        <v/>
      </c>
    </row>
    <row r="690" spans="1:14" ht="17.25" customHeight="1" x14ac:dyDescent="0.3">
      <c r="A690" s="24"/>
      <c r="B690" s="345">
        <v>678</v>
      </c>
      <c r="C690" s="346"/>
      <c r="D690" s="346"/>
      <c r="E690" s="347"/>
      <c r="F690" s="348" t="str">
        <f>IFERROR(VLOOKUP(E690,'Lookup Tables'!$D$4:$F$19,3,FALSE)*$O$6,"")</f>
        <v/>
      </c>
      <c r="G690" s="349">
        <f t="shared" si="60"/>
        <v>100</v>
      </c>
      <c r="H690" s="350" t="str">
        <f t="shared" si="61"/>
        <v/>
      </c>
      <c r="I690" s="351" t="str">
        <f t="shared" si="64"/>
        <v/>
      </c>
      <c r="J690" s="352">
        <v>100</v>
      </c>
      <c r="K690" s="369" t="str">
        <f t="shared" si="63"/>
        <v/>
      </c>
      <c r="L690" s="353" t="str">
        <f t="shared" si="65"/>
        <v/>
      </c>
      <c r="M690" s="354" t="s">
        <v>68</v>
      </c>
      <c r="N690" s="366" t="str">
        <f t="shared" si="62"/>
        <v/>
      </c>
    </row>
    <row r="691" spans="1:14" ht="17.25" customHeight="1" x14ac:dyDescent="0.3">
      <c r="A691" s="24"/>
      <c r="B691" s="345">
        <v>679</v>
      </c>
      <c r="C691" s="346"/>
      <c r="D691" s="346"/>
      <c r="E691" s="347"/>
      <c r="F691" s="348" t="str">
        <f>IFERROR(VLOOKUP(E691,'Lookup Tables'!$D$4:$F$19,3,FALSE)*$O$6,"")</f>
        <v/>
      </c>
      <c r="G691" s="349">
        <f t="shared" si="60"/>
        <v>100</v>
      </c>
      <c r="H691" s="350" t="str">
        <f t="shared" si="61"/>
        <v/>
      </c>
      <c r="I691" s="351" t="str">
        <f t="shared" si="64"/>
        <v/>
      </c>
      <c r="J691" s="352">
        <v>100</v>
      </c>
      <c r="K691" s="369" t="str">
        <f t="shared" si="63"/>
        <v/>
      </c>
      <c r="L691" s="353" t="str">
        <f t="shared" si="65"/>
        <v/>
      </c>
      <c r="M691" s="354" t="s">
        <v>68</v>
      </c>
      <c r="N691" s="366" t="str">
        <f t="shared" si="62"/>
        <v/>
      </c>
    </row>
    <row r="692" spans="1:14" ht="17.25" customHeight="1" x14ac:dyDescent="0.3">
      <c r="A692" s="24"/>
      <c r="B692" s="345">
        <v>680</v>
      </c>
      <c r="C692" s="346"/>
      <c r="D692" s="346"/>
      <c r="E692" s="347"/>
      <c r="F692" s="348" t="str">
        <f>IFERROR(VLOOKUP(E692,'Lookup Tables'!$D$4:$F$19,3,FALSE)*$O$6,"")</f>
        <v/>
      </c>
      <c r="G692" s="349">
        <f t="shared" si="60"/>
        <v>100</v>
      </c>
      <c r="H692" s="350" t="str">
        <f t="shared" si="61"/>
        <v/>
      </c>
      <c r="I692" s="351" t="str">
        <f t="shared" si="64"/>
        <v/>
      </c>
      <c r="J692" s="352">
        <v>100</v>
      </c>
      <c r="K692" s="369" t="str">
        <f t="shared" si="63"/>
        <v/>
      </c>
      <c r="L692" s="353" t="str">
        <f t="shared" si="65"/>
        <v/>
      </c>
      <c r="M692" s="354" t="s">
        <v>68</v>
      </c>
      <c r="N692" s="366" t="str">
        <f t="shared" si="62"/>
        <v/>
      </c>
    </row>
    <row r="693" spans="1:14" ht="17.25" customHeight="1" x14ac:dyDescent="0.3">
      <c r="A693" s="24"/>
      <c r="B693" s="345">
        <v>681</v>
      </c>
      <c r="C693" s="346"/>
      <c r="D693" s="346"/>
      <c r="E693" s="347"/>
      <c r="F693" s="348" t="str">
        <f>IFERROR(VLOOKUP(E693,'Lookup Tables'!$D$4:$F$19,3,FALSE)*$O$6,"")</f>
        <v/>
      </c>
      <c r="G693" s="349">
        <f t="shared" si="60"/>
        <v>100</v>
      </c>
      <c r="H693" s="350" t="str">
        <f t="shared" si="61"/>
        <v/>
      </c>
      <c r="I693" s="351" t="str">
        <f t="shared" si="64"/>
        <v/>
      </c>
      <c r="J693" s="352">
        <v>100</v>
      </c>
      <c r="K693" s="369" t="str">
        <f t="shared" si="63"/>
        <v/>
      </c>
      <c r="L693" s="353" t="str">
        <f t="shared" si="65"/>
        <v/>
      </c>
      <c r="M693" s="354" t="s">
        <v>68</v>
      </c>
      <c r="N693" s="366" t="str">
        <f t="shared" si="62"/>
        <v/>
      </c>
    </row>
    <row r="694" spans="1:14" ht="17.25" customHeight="1" x14ac:dyDescent="0.3">
      <c r="A694" s="24"/>
      <c r="B694" s="345">
        <v>682</v>
      </c>
      <c r="C694" s="346"/>
      <c r="D694" s="346"/>
      <c r="E694" s="347"/>
      <c r="F694" s="348" t="str">
        <f>IFERROR(VLOOKUP(E694,'Lookup Tables'!$D$4:$F$19,3,FALSE)*$O$6,"")</f>
        <v/>
      </c>
      <c r="G694" s="349">
        <f t="shared" si="60"/>
        <v>100</v>
      </c>
      <c r="H694" s="350" t="str">
        <f t="shared" si="61"/>
        <v/>
      </c>
      <c r="I694" s="351" t="str">
        <f t="shared" si="64"/>
        <v/>
      </c>
      <c r="J694" s="352">
        <v>100</v>
      </c>
      <c r="K694" s="369" t="str">
        <f t="shared" si="63"/>
        <v/>
      </c>
      <c r="L694" s="353" t="str">
        <f t="shared" si="65"/>
        <v/>
      </c>
      <c r="M694" s="354" t="s">
        <v>68</v>
      </c>
      <c r="N694" s="366" t="str">
        <f t="shared" si="62"/>
        <v/>
      </c>
    </row>
    <row r="695" spans="1:14" ht="17.25" customHeight="1" x14ac:dyDescent="0.3">
      <c r="A695" s="24"/>
      <c r="B695" s="345">
        <v>683</v>
      </c>
      <c r="C695" s="346"/>
      <c r="D695" s="346"/>
      <c r="E695" s="347"/>
      <c r="F695" s="348" t="str">
        <f>IFERROR(VLOOKUP(E695,'Lookup Tables'!$D$4:$F$19,3,FALSE)*$O$6,"")</f>
        <v/>
      </c>
      <c r="G695" s="349">
        <f t="shared" si="60"/>
        <v>100</v>
      </c>
      <c r="H695" s="350" t="str">
        <f t="shared" si="61"/>
        <v/>
      </c>
      <c r="I695" s="351" t="str">
        <f t="shared" si="64"/>
        <v/>
      </c>
      <c r="J695" s="352">
        <v>100</v>
      </c>
      <c r="K695" s="369" t="str">
        <f t="shared" si="63"/>
        <v/>
      </c>
      <c r="L695" s="353" t="str">
        <f t="shared" si="65"/>
        <v/>
      </c>
      <c r="M695" s="354" t="s">
        <v>68</v>
      </c>
      <c r="N695" s="366" t="str">
        <f t="shared" si="62"/>
        <v/>
      </c>
    </row>
    <row r="696" spans="1:14" ht="17.25" customHeight="1" x14ac:dyDescent="0.3">
      <c r="A696" s="24"/>
      <c r="B696" s="345">
        <v>684</v>
      </c>
      <c r="C696" s="346"/>
      <c r="D696" s="346"/>
      <c r="E696" s="347"/>
      <c r="F696" s="348" t="str">
        <f>IFERROR(VLOOKUP(E696,'Lookup Tables'!$D$4:$F$19,3,FALSE)*$O$6,"")</f>
        <v/>
      </c>
      <c r="G696" s="349">
        <f t="shared" si="60"/>
        <v>100</v>
      </c>
      <c r="H696" s="350" t="str">
        <f t="shared" si="61"/>
        <v/>
      </c>
      <c r="I696" s="351" t="str">
        <f t="shared" si="64"/>
        <v/>
      </c>
      <c r="J696" s="352">
        <v>100</v>
      </c>
      <c r="K696" s="369" t="str">
        <f t="shared" si="63"/>
        <v/>
      </c>
      <c r="L696" s="353" t="str">
        <f t="shared" si="65"/>
        <v/>
      </c>
      <c r="M696" s="354" t="s">
        <v>68</v>
      </c>
      <c r="N696" s="366" t="str">
        <f t="shared" si="62"/>
        <v/>
      </c>
    </row>
    <row r="697" spans="1:14" ht="17.25" customHeight="1" x14ac:dyDescent="0.3">
      <c r="A697" s="24"/>
      <c r="B697" s="345">
        <v>685</v>
      </c>
      <c r="C697" s="346"/>
      <c r="D697" s="346"/>
      <c r="E697" s="347"/>
      <c r="F697" s="348" t="str">
        <f>IFERROR(VLOOKUP(E697,'Lookup Tables'!$D$4:$F$19,3,FALSE)*$O$6,"")</f>
        <v/>
      </c>
      <c r="G697" s="349">
        <f t="shared" si="60"/>
        <v>100</v>
      </c>
      <c r="H697" s="350" t="str">
        <f t="shared" si="61"/>
        <v/>
      </c>
      <c r="I697" s="351" t="str">
        <f t="shared" si="64"/>
        <v/>
      </c>
      <c r="J697" s="352">
        <v>100</v>
      </c>
      <c r="K697" s="369" t="str">
        <f t="shared" si="63"/>
        <v/>
      </c>
      <c r="L697" s="353" t="str">
        <f t="shared" si="65"/>
        <v/>
      </c>
      <c r="M697" s="354" t="s">
        <v>68</v>
      </c>
      <c r="N697" s="366" t="str">
        <f t="shared" si="62"/>
        <v/>
      </c>
    </row>
    <row r="698" spans="1:14" ht="17.25" customHeight="1" x14ac:dyDescent="0.3">
      <c r="A698" s="24"/>
      <c r="B698" s="345">
        <v>686</v>
      </c>
      <c r="C698" s="346"/>
      <c r="D698" s="346"/>
      <c r="E698" s="347"/>
      <c r="F698" s="348" t="str">
        <f>IFERROR(VLOOKUP(E698,'Lookup Tables'!$D$4:$F$19,3,FALSE)*$O$6,"")</f>
        <v/>
      </c>
      <c r="G698" s="349">
        <f t="shared" si="60"/>
        <v>100</v>
      </c>
      <c r="H698" s="350" t="str">
        <f t="shared" si="61"/>
        <v/>
      </c>
      <c r="I698" s="351" t="str">
        <f t="shared" si="64"/>
        <v/>
      </c>
      <c r="J698" s="352">
        <v>100</v>
      </c>
      <c r="K698" s="369" t="str">
        <f t="shared" si="63"/>
        <v/>
      </c>
      <c r="L698" s="353" t="str">
        <f t="shared" si="65"/>
        <v/>
      </c>
      <c r="M698" s="354" t="s">
        <v>68</v>
      </c>
      <c r="N698" s="366" t="str">
        <f t="shared" si="62"/>
        <v/>
      </c>
    </row>
    <row r="699" spans="1:14" ht="17.25" customHeight="1" x14ac:dyDescent="0.3">
      <c r="A699" s="24"/>
      <c r="B699" s="345">
        <v>687</v>
      </c>
      <c r="C699" s="346"/>
      <c r="D699" s="346"/>
      <c r="E699" s="347"/>
      <c r="F699" s="348" t="str">
        <f>IFERROR(VLOOKUP(E699,'Lookup Tables'!$D$4:$F$19,3,FALSE)*$O$6,"")</f>
        <v/>
      </c>
      <c r="G699" s="349">
        <f t="shared" si="60"/>
        <v>100</v>
      </c>
      <c r="H699" s="350" t="str">
        <f t="shared" si="61"/>
        <v/>
      </c>
      <c r="I699" s="351" t="str">
        <f t="shared" si="64"/>
        <v/>
      </c>
      <c r="J699" s="352">
        <v>100</v>
      </c>
      <c r="K699" s="369" t="str">
        <f t="shared" si="63"/>
        <v/>
      </c>
      <c r="L699" s="353" t="str">
        <f t="shared" si="65"/>
        <v/>
      </c>
      <c r="M699" s="354" t="s">
        <v>68</v>
      </c>
      <c r="N699" s="366" t="str">
        <f t="shared" si="62"/>
        <v/>
      </c>
    </row>
    <row r="700" spans="1:14" ht="17.25" customHeight="1" x14ac:dyDescent="0.3">
      <c r="A700" s="24"/>
      <c r="B700" s="345">
        <v>688</v>
      </c>
      <c r="C700" s="346"/>
      <c r="D700" s="346"/>
      <c r="E700" s="347"/>
      <c r="F700" s="348" t="str">
        <f>IFERROR(VLOOKUP(E700,'Lookup Tables'!$D$4:$F$19,3,FALSE)*$O$6,"")</f>
        <v/>
      </c>
      <c r="G700" s="349">
        <f t="shared" si="60"/>
        <v>100</v>
      </c>
      <c r="H700" s="350" t="str">
        <f t="shared" si="61"/>
        <v/>
      </c>
      <c r="I700" s="351" t="str">
        <f t="shared" si="64"/>
        <v/>
      </c>
      <c r="J700" s="352">
        <v>100</v>
      </c>
      <c r="K700" s="369" t="str">
        <f t="shared" si="63"/>
        <v/>
      </c>
      <c r="L700" s="353" t="str">
        <f t="shared" si="65"/>
        <v/>
      </c>
      <c r="M700" s="354" t="s">
        <v>68</v>
      </c>
      <c r="N700" s="366" t="str">
        <f t="shared" si="62"/>
        <v/>
      </c>
    </row>
    <row r="701" spans="1:14" ht="17.25" customHeight="1" x14ac:dyDescent="0.3">
      <c r="A701" s="24"/>
      <c r="B701" s="345">
        <v>689</v>
      </c>
      <c r="C701" s="346"/>
      <c r="D701" s="346"/>
      <c r="E701" s="347"/>
      <c r="F701" s="348" t="str">
        <f>IFERROR(VLOOKUP(E701,'Lookup Tables'!$D$4:$F$19,3,FALSE)*$O$6,"")</f>
        <v/>
      </c>
      <c r="G701" s="349">
        <f t="shared" si="60"/>
        <v>100</v>
      </c>
      <c r="H701" s="350" t="str">
        <f t="shared" si="61"/>
        <v/>
      </c>
      <c r="I701" s="351" t="str">
        <f t="shared" si="64"/>
        <v/>
      </c>
      <c r="J701" s="352">
        <v>100</v>
      </c>
      <c r="K701" s="369" t="str">
        <f t="shared" si="63"/>
        <v/>
      </c>
      <c r="L701" s="353" t="str">
        <f t="shared" si="65"/>
        <v/>
      </c>
      <c r="M701" s="354" t="s">
        <v>68</v>
      </c>
      <c r="N701" s="366" t="str">
        <f t="shared" si="62"/>
        <v/>
      </c>
    </row>
    <row r="702" spans="1:14" ht="17.25" customHeight="1" x14ac:dyDescent="0.3">
      <c r="A702" s="24"/>
      <c r="B702" s="345">
        <v>690</v>
      </c>
      <c r="C702" s="346"/>
      <c r="D702" s="346"/>
      <c r="E702" s="347"/>
      <c r="F702" s="348" t="str">
        <f>IFERROR(VLOOKUP(E702,'Lookup Tables'!$D$4:$F$19,3,FALSE)*$O$6,"")</f>
        <v/>
      </c>
      <c r="G702" s="349">
        <f t="shared" si="60"/>
        <v>100</v>
      </c>
      <c r="H702" s="350" t="str">
        <f t="shared" si="61"/>
        <v/>
      </c>
      <c r="I702" s="351" t="str">
        <f t="shared" si="64"/>
        <v/>
      </c>
      <c r="J702" s="352">
        <v>100</v>
      </c>
      <c r="K702" s="369" t="str">
        <f t="shared" si="63"/>
        <v/>
      </c>
      <c r="L702" s="353" t="str">
        <f t="shared" si="65"/>
        <v/>
      </c>
      <c r="M702" s="354" t="s">
        <v>68</v>
      </c>
      <c r="N702" s="366" t="str">
        <f t="shared" si="62"/>
        <v/>
      </c>
    </row>
    <row r="703" spans="1:14" ht="17.25" customHeight="1" x14ac:dyDescent="0.3">
      <c r="A703" s="24"/>
      <c r="B703" s="345">
        <v>691</v>
      </c>
      <c r="C703" s="346"/>
      <c r="D703" s="346"/>
      <c r="E703" s="347"/>
      <c r="F703" s="348" t="str">
        <f>IFERROR(VLOOKUP(E703,'Lookup Tables'!$D$4:$F$19,3,FALSE)*$O$6,"")</f>
        <v/>
      </c>
      <c r="G703" s="349">
        <f t="shared" si="60"/>
        <v>100</v>
      </c>
      <c r="H703" s="350" t="str">
        <f t="shared" si="61"/>
        <v/>
      </c>
      <c r="I703" s="351" t="str">
        <f t="shared" si="64"/>
        <v/>
      </c>
      <c r="J703" s="352">
        <v>100</v>
      </c>
      <c r="K703" s="369" t="str">
        <f t="shared" si="63"/>
        <v/>
      </c>
      <c r="L703" s="353" t="str">
        <f t="shared" si="65"/>
        <v/>
      </c>
      <c r="M703" s="354" t="s">
        <v>68</v>
      </c>
      <c r="N703" s="366" t="str">
        <f t="shared" si="62"/>
        <v/>
      </c>
    </row>
    <row r="704" spans="1:14" ht="17.25" customHeight="1" x14ac:dyDescent="0.3">
      <c r="A704" s="24"/>
      <c r="B704" s="345">
        <v>692</v>
      </c>
      <c r="C704" s="346"/>
      <c r="D704" s="346"/>
      <c r="E704" s="347"/>
      <c r="F704" s="348" t="str">
        <f>IFERROR(VLOOKUP(E704,'Lookup Tables'!$D$4:$F$19,3,FALSE)*$O$6,"")</f>
        <v/>
      </c>
      <c r="G704" s="349">
        <f t="shared" si="60"/>
        <v>100</v>
      </c>
      <c r="H704" s="350" t="str">
        <f t="shared" si="61"/>
        <v/>
      </c>
      <c r="I704" s="351" t="str">
        <f t="shared" si="64"/>
        <v/>
      </c>
      <c r="J704" s="352">
        <v>100</v>
      </c>
      <c r="K704" s="369" t="str">
        <f t="shared" si="63"/>
        <v/>
      </c>
      <c r="L704" s="353" t="str">
        <f t="shared" si="65"/>
        <v/>
      </c>
      <c r="M704" s="354" t="s">
        <v>68</v>
      </c>
      <c r="N704" s="366" t="str">
        <f t="shared" si="62"/>
        <v/>
      </c>
    </row>
    <row r="705" spans="1:14" ht="17.25" customHeight="1" x14ac:dyDescent="0.3">
      <c r="A705" s="24"/>
      <c r="B705" s="345">
        <v>693</v>
      </c>
      <c r="C705" s="346"/>
      <c r="D705" s="346"/>
      <c r="E705" s="347"/>
      <c r="F705" s="348" t="str">
        <f>IFERROR(VLOOKUP(E705,'Lookup Tables'!$D$4:$F$19,3,FALSE)*$O$6,"")</f>
        <v/>
      </c>
      <c r="G705" s="349">
        <f t="shared" si="60"/>
        <v>100</v>
      </c>
      <c r="H705" s="350" t="str">
        <f t="shared" si="61"/>
        <v/>
      </c>
      <c r="I705" s="351" t="str">
        <f t="shared" si="64"/>
        <v/>
      </c>
      <c r="J705" s="352">
        <v>100</v>
      </c>
      <c r="K705" s="369" t="str">
        <f t="shared" si="63"/>
        <v/>
      </c>
      <c r="L705" s="353" t="str">
        <f t="shared" si="65"/>
        <v/>
      </c>
      <c r="M705" s="354" t="s">
        <v>68</v>
      </c>
      <c r="N705" s="366" t="str">
        <f t="shared" si="62"/>
        <v/>
      </c>
    </row>
    <row r="706" spans="1:14" ht="17.25" customHeight="1" x14ac:dyDescent="0.3">
      <c r="A706" s="24"/>
      <c r="B706" s="345">
        <v>694</v>
      </c>
      <c r="C706" s="346"/>
      <c r="D706" s="346"/>
      <c r="E706" s="347"/>
      <c r="F706" s="348" t="str">
        <f>IFERROR(VLOOKUP(E706,'Lookup Tables'!$D$4:$F$19,3,FALSE)*$O$6,"")</f>
        <v/>
      </c>
      <c r="G706" s="349">
        <f t="shared" si="60"/>
        <v>100</v>
      </c>
      <c r="H706" s="350" t="str">
        <f t="shared" si="61"/>
        <v/>
      </c>
      <c r="I706" s="351" t="str">
        <f t="shared" si="64"/>
        <v/>
      </c>
      <c r="J706" s="352">
        <v>100</v>
      </c>
      <c r="K706" s="369" t="str">
        <f t="shared" si="63"/>
        <v/>
      </c>
      <c r="L706" s="353" t="str">
        <f t="shared" si="65"/>
        <v/>
      </c>
      <c r="M706" s="354" t="s">
        <v>68</v>
      </c>
      <c r="N706" s="366" t="str">
        <f t="shared" si="62"/>
        <v/>
      </c>
    </row>
    <row r="707" spans="1:14" ht="17.25" customHeight="1" x14ac:dyDescent="0.3">
      <c r="A707" s="24"/>
      <c r="B707" s="345">
        <v>695</v>
      </c>
      <c r="C707" s="346"/>
      <c r="D707" s="346"/>
      <c r="E707" s="347"/>
      <c r="F707" s="348" t="str">
        <f>IFERROR(VLOOKUP(E707,'Lookup Tables'!$D$4:$F$19,3,FALSE)*$O$6,"")</f>
        <v/>
      </c>
      <c r="G707" s="349">
        <f t="shared" si="60"/>
        <v>100</v>
      </c>
      <c r="H707" s="350" t="str">
        <f t="shared" si="61"/>
        <v/>
      </c>
      <c r="I707" s="351" t="str">
        <f t="shared" si="64"/>
        <v/>
      </c>
      <c r="J707" s="352">
        <v>100</v>
      </c>
      <c r="K707" s="369" t="str">
        <f t="shared" si="63"/>
        <v/>
      </c>
      <c r="L707" s="353" t="str">
        <f t="shared" si="65"/>
        <v/>
      </c>
      <c r="M707" s="354" t="s">
        <v>68</v>
      </c>
      <c r="N707" s="366" t="str">
        <f t="shared" si="62"/>
        <v/>
      </c>
    </row>
    <row r="708" spans="1:14" ht="17.25" customHeight="1" x14ac:dyDescent="0.3">
      <c r="A708" s="24"/>
      <c r="B708" s="345">
        <v>696</v>
      </c>
      <c r="C708" s="346"/>
      <c r="D708" s="346"/>
      <c r="E708" s="347"/>
      <c r="F708" s="348" t="str">
        <f>IFERROR(VLOOKUP(E708,'Lookup Tables'!$D$4:$F$19,3,FALSE)*$O$6,"")</f>
        <v/>
      </c>
      <c r="G708" s="349">
        <f t="shared" si="60"/>
        <v>100</v>
      </c>
      <c r="H708" s="350" t="str">
        <f t="shared" si="61"/>
        <v/>
      </c>
      <c r="I708" s="351" t="str">
        <f t="shared" si="64"/>
        <v/>
      </c>
      <c r="J708" s="352">
        <v>100</v>
      </c>
      <c r="K708" s="369" t="str">
        <f t="shared" si="63"/>
        <v/>
      </c>
      <c r="L708" s="353" t="str">
        <f t="shared" si="65"/>
        <v/>
      </c>
      <c r="M708" s="354" t="s">
        <v>68</v>
      </c>
      <c r="N708" s="366" t="str">
        <f t="shared" si="62"/>
        <v/>
      </c>
    </row>
    <row r="709" spans="1:14" ht="17.25" customHeight="1" x14ac:dyDescent="0.3">
      <c r="A709" s="24"/>
      <c r="B709" s="345">
        <v>697</v>
      </c>
      <c r="C709" s="346"/>
      <c r="D709" s="346"/>
      <c r="E709" s="347"/>
      <c r="F709" s="348" t="str">
        <f>IFERROR(VLOOKUP(E709,'Lookup Tables'!$D$4:$F$19,3,FALSE)*$O$6,"")</f>
        <v/>
      </c>
      <c r="G709" s="349">
        <f t="shared" si="60"/>
        <v>100</v>
      </c>
      <c r="H709" s="350" t="str">
        <f t="shared" si="61"/>
        <v/>
      </c>
      <c r="I709" s="351" t="str">
        <f t="shared" si="64"/>
        <v/>
      </c>
      <c r="J709" s="352">
        <v>100</v>
      </c>
      <c r="K709" s="369" t="str">
        <f t="shared" si="63"/>
        <v/>
      </c>
      <c r="L709" s="353" t="str">
        <f t="shared" si="65"/>
        <v/>
      </c>
      <c r="M709" s="354" t="s">
        <v>68</v>
      </c>
      <c r="N709" s="366" t="str">
        <f t="shared" si="62"/>
        <v/>
      </c>
    </row>
    <row r="710" spans="1:14" ht="17.25" customHeight="1" x14ac:dyDescent="0.3">
      <c r="A710" s="24"/>
      <c r="B710" s="345">
        <v>698</v>
      </c>
      <c r="C710" s="346"/>
      <c r="D710" s="346"/>
      <c r="E710" s="347"/>
      <c r="F710" s="348" t="str">
        <f>IFERROR(VLOOKUP(E710,'Lookup Tables'!$D$4:$F$19,3,FALSE)*$O$6,"")</f>
        <v/>
      </c>
      <c r="G710" s="349">
        <f t="shared" si="60"/>
        <v>100</v>
      </c>
      <c r="H710" s="350" t="str">
        <f t="shared" si="61"/>
        <v/>
      </c>
      <c r="I710" s="351" t="str">
        <f t="shared" si="64"/>
        <v/>
      </c>
      <c r="J710" s="352">
        <v>100</v>
      </c>
      <c r="K710" s="369" t="str">
        <f t="shared" si="63"/>
        <v/>
      </c>
      <c r="L710" s="353" t="str">
        <f t="shared" si="65"/>
        <v/>
      </c>
      <c r="M710" s="354" t="s">
        <v>68</v>
      </c>
      <c r="N710" s="366" t="str">
        <f t="shared" si="62"/>
        <v/>
      </c>
    </row>
    <row r="711" spans="1:14" ht="17.25" customHeight="1" x14ac:dyDescent="0.3">
      <c r="A711" s="24"/>
      <c r="B711" s="345">
        <v>699</v>
      </c>
      <c r="C711" s="346"/>
      <c r="D711" s="346"/>
      <c r="E711" s="347"/>
      <c r="F711" s="348" t="str">
        <f>IFERROR(VLOOKUP(E711,'Lookup Tables'!$D$4:$F$19,3,FALSE)*$O$6,"")</f>
        <v/>
      </c>
      <c r="G711" s="349">
        <f t="shared" si="60"/>
        <v>100</v>
      </c>
      <c r="H711" s="350" t="str">
        <f t="shared" si="61"/>
        <v/>
      </c>
      <c r="I711" s="351" t="str">
        <f t="shared" si="64"/>
        <v/>
      </c>
      <c r="J711" s="352">
        <v>100</v>
      </c>
      <c r="K711" s="369" t="str">
        <f t="shared" si="63"/>
        <v/>
      </c>
      <c r="L711" s="353" t="str">
        <f t="shared" si="65"/>
        <v/>
      </c>
      <c r="M711" s="354" t="s">
        <v>68</v>
      </c>
      <c r="N711" s="366" t="str">
        <f t="shared" si="62"/>
        <v/>
      </c>
    </row>
    <row r="712" spans="1:14" ht="17.25" customHeight="1" x14ac:dyDescent="0.3">
      <c r="A712" s="24"/>
      <c r="B712" s="345">
        <v>700</v>
      </c>
      <c r="C712" s="346"/>
      <c r="D712" s="346"/>
      <c r="E712" s="347"/>
      <c r="F712" s="348" t="str">
        <f>IFERROR(VLOOKUP(E712,'Lookup Tables'!$D$4:$F$19,3,FALSE)*$O$6,"")</f>
        <v/>
      </c>
      <c r="G712" s="349">
        <f t="shared" si="60"/>
        <v>100</v>
      </c>
      <c r="H712" s="350" t="str">
        <f t="shared" si="61"/>
        <v/>
      </c>
      <c r="I712" s="351" t="str">
        <f t="shared" si="64"/>
        <v/>
      </c>
      <c r="J712" s="352">
        <v>100</v>
      </c>
      <c r="K712" s="369" t="str">
        <f t="shared" si="63"/>
        <v/>
      </c>
      <c r="L712" s="353" t="str">
        <f t="shared" si="65"/>
        <v/>
      </c>
      <c r="M712" s="354" t="s">
        <v>68</v>
      </c>
      <c r="N712" s="366" t="str">
        <f t="shared" si="62"/>
        <v/>
      </c>
    </row>
    <row r="713" spans="1:14" ht="17.25" customHeight="1" x14ac:dyDescent="0.3">
      <c r="A713" s="24"/>
      <c r="B713" s="345">
        <v>701</v>
      </c>
      <c r="C713" s="346"/>
      <c r="D713" s="346"/>
      <c r="E713" s="347"/>
      <c r="F713" s="348" t="str">
        <f>IFERROR(VLOOKUP(E713,'Lookup Tables'!$D$4:$F$19,3,FALSE)*$O$6,"")</f>
        <v/>
      </c>
      <c r="G713" s="349">
        <f t="shared" si="60"/>
        <v>100</v>
      </c>
      <c r="H713" s="350" t="str">
        <f t="shared" si="61"/>
        <v/>
      </c>
      <c r="I713" s="351" t="str">
        <f t="shared" si="64"/>
        <v/>
      </c>
      <c r="J713" s="352">
        <v>100</v>
      </c>
      <c r="K713" s="369" t="str">
        <f t="shared" si="63"/>
        <v/>
      </c>
      <c r="L713" s="353" t="str">
        <f t="shared" si="65"/>
        <v/>
      </c>
      <c r="M713" s="354" t="s">
        <v>68</v>
      </c>
      <c r="N713" s="366" t="str">
        <f t="shared" si="62"/>
        <v/>
      </c>
    </row>
    <row r="714" spans="1:14" ht="17.25" customHeight="1" x14ac:dyDescent="0.3">
      <c r="A714" s="24"/>
      <c r="B714" s="345">
        <v>702</v>
      </c>
      <c r="C714" s="346"/>
      <c r="D714" s="346"/>
      <c r="E714" s="347"/>
      <c r="F714" s="348" t="str">
        <f>IFERROR(VLOOKUP(E714,'Lookup Tables'!$D$4:$F$19,3,FALSE)*$O$6,"")</f>
        <v/>
      </c>
      <c r="G714" s="349">
        <f t="shared" si="60"/>
        <v>100</v>
      </c>
      <c r="H714" s="350" t="str">
        <f t="shared" si="61"/>
        <v/>
      </c>
      <c r="I714" s="351" t="str">
        <f t="shared" si="64"/>
        <v/>
      </c>
      <c r="J714" s="352">
        <v>100</v>
      </c>
      <c r="K714" s="369" t="str">
        <f t="shared" si="63"/>
        <v/>
      </c>
      <c r="L714" s="353" t="str">
        <f t="shared" si="65"/>
        <v/>
      </c>
      <c r="M714" s="354" t="s">
        <v>68</v>
      </c>
      <c r="N714" s="366" t="str">
        <f t="shared" si="62"/>
        <v/>
      </c>
    </row>
    <row r="715" spans="1:14" ht="17.25" customHeight="1" x14ac:dyDescent="0.3">
      <c r="A715" s="24"/>
      <c r="B715" s="345">
        <v>703</v>
      </c>
      <c r="C715" s="346"/>
      <c r="D715" s="346"/>
      <c r="E715" s="347"/>
      <c r="F715" s="348" t="str">
        <f>IFERROR(VLOOKUP(E715,'Lookup Tables'!$D$4:$F$19,3,FALSE)*$O$6,"")</f>
        <v/>
      </c>
      <c r="G715" s="349">
        <f t="shared" si="60"/>
        <v>100</v>
      </c>
      <c r="H715" s="350" t="str">
        <f t="shared" si="61"/>
        <v/>
      </c>
      <c r="I715" s="351" t="str">
        <f t="shared" si="64"/>
        <v/>
      </c>
      <c r="J715" s="352">
        <v>100</v>
      </c>
      <c r="K715" s="369" t="str">
        <f t="shared" si="63"/>
        <v/>
      </c>
      <c r="L715" s="353" t="str">
        <f t="shared" si="65"/>
        <v/>
      </c>
      <c r="M715" s="354" t="s">
        <v>68</v>
      </c>
      <c r="N715" s="366" t="str">
        <f t="shared" si="62"/>
        <v/>
      </c>
    </row>
    <row r="716" spans="1:14" ht="17.25" customHeight="1" x14ac:dyDescent="0.3">
      <c r="A716" s="24"/>
      <c r="B716" s="345">
        <v>704</v>
      </c>
      <c r="C716" s="346"/>
      <c r="D716" s="346"/>
      <c r="E716" s="347"/>
      <c r="F716" s="348" t="str">
        <f>IFERROR(VLOOKUP(E716,'Lookup Tables'!$D$4:$F$19,3,FALSE)*$O$6,"")</f>
        <v/>
      </c>
      <c r="G716" s="349">
        <f t="shared" si="60"/>
        <v>100</v>
      </c>
      <c r="H716" s="350" t="str">
        <f t="shared" si="61"/>
        <v/>
      </c>
      <c r="I716" s="351" t="str">
        <f t="shared" si="64"/>
        <v/>
      </c>
      <c r="J716" s="352">
        <v>100</v>
      </c>
      <c r="K716" s="369" t="str">
        <f t="shared" si="63"/>
        <v/>
      </c>
      <c r="L716" s="353" t="str">
        <f t="shared" si="65"/>
        <v/>
      </c>
      <c r="M716" s="354" t="s">
        <v>68</v>
      </c>
      <c r="N716" s="366" t="str">
        <f t="shared" si="62"/>
        <v/>
      </c>
    </row>
    <row r="717" spans="1:14" ht="17.25" customHeight="1" x14ac:dyDescent="0.3">
      <c r="A717" s="24"/>
      <c r="B717" s="345">
        <v>705</v>
      </c>
      <c r="C717" s="346"/>
      <c r="D717" s="346"/>
      <c r="E717" s="347"/>
      <c r="F717" s="348" t="str">
        <f>IFERROR(VLOOKUP(E717,'Lookup Tables'!$D$4:$F$19,3,FALSE)*$O$6,"")</f>
        <v/>
      </c>
      <c r="G717" s="349">
        <f t="shared" ref="G717:G780" si="66">$O$4</f>
        <v>100</v>
      </c>
      <c r="H717" s="350" t="str">
        <f t="shared" ref="H717:H780" si="67">IF(ISBLANK($E717),"",$F717*($O$4/100))</f>
        <v/>
      </c>
      <c r="I717" s="351" t="str">
        <f t="shared" si="64"/>
        <v/>
      </c>
      <c r="J717" s="352">
        <v>100</v>
      </c>
      <c r="K717" s="369" t="str">
        <f t="shared" si="63"/>
        <v/>
      </c>
      <c r="L717" s="353" t="str">
        <f t="shared" si="65"/>
        <v/>
      </c>
      <c r="M717" s="354" t="s">
        <v>68</v>
      </c>
      <c r="N717" s="366" t="str">
        <f t="shared" ref="N717:N780" si="68">IF(ISBLANK($M717),"",IF(ISBLANK($E717),"",$L717*INDEX(Life_expectancy_factor,MATCH($M717,Life_expectancy_input,0))))</f>
        <v/>
      </c>
    </row>
    <row r="718" spans="1:14" ht="17.25" customHeight="1" x14ac:dyDescent="0.3">
      <c r="A718" s="24"/>
      <c r="B718" s="345">
        <v>706</v>
      </c>
      <c r="C718" s="346"/>
      <c r="D718" s="346"/>
      <c r="E718" s="347"/>
      <c r="F718" s="348" t="str">
        <f>IFERROR(VLOOKUP(E718,'Lookup Tables'!$D$4:$F$19,3,FALSE)*$O$6,"")</f>
        <v/>
      </c>
      <c r="G718" s="349">
        <f t="shared" si="66"/>
        <v>100</v>
      </c>
      <c r="H718" s="350" t="str">
        <f t="shared" si="67"/>
        <v/>
      </c>
      <c r="I718" s="351" t="str">
        <f t="shared" si="64"/>
        <v/>
      </c>
      <c r="J718" s="352">
        <v>100</v>
      </c>
      <c r="K718" s="369" t="str">
        <f t="shared" ref="K718:K781" si="69">IF(ISBLANK($E718),"",$I718*($J718/100))</f>
        <v/>
      </c>
      <c r="L718" s="353" t="str">
        <f t="shared" si="65"/>
        <v/>
      </c>
      <c r="M718" s="354" t="s">
        <v>68</v>
      </c>
      <c r="N718" s="366" t="str">
        <f t="shared" si="68"/>
        <v/>
      </c>
    </row>
    <row r="719" spans="1:14" ht="17.25" customHeight="1" x14ac:dyDescent="0.3">
      <c r="A719" s="24"/>
      <c r="B719" s="345">
        <v>707</v>
      </c>
      <c r="C719" s="346"/>
      <c r="D719" s="346"/>
      <c r="E719" s="347"/>
      <c r="F719" s="348" t="str">
        <f>IFERROR(VLOOKUP(E719,'Lookup Tables'!$D$4:$F$19,3,FALSE)*$O$6,"")</f>
        <v/>
      </c>
      <c r="G719" s="349">
        <f t="shared" si="66"/>
        <v>100</v>
      </c>
      <c r="H719" s="350" t="str">
        <f t="shared" si="67"/>
        <v/>
      </c>
      <c r="I719" s="351" t="str">
        <f t="shared" ref="I719:I782" si="70">H719</f>
        <v/>
      </c>
      <c r="J719" s="352">
        <v>100</v>
      </c>
      <c r="K719" s="369" t="str">
        <f t="shared" si="69"/>
        <v/>
      </c>
      <c r="L719" s="353" t="str">
        <f t="shared" ref="L719:L782" si="71">K719</f>
        <v/>
      </c>
      <c r="M719" s="354" t="s">
        <v>68</v>
      </c>
      <c r="N719" s="366" t="str">
        <f t="shared" si="68"/>
        <v/>
      </c>
    </row>
    <row r="720" spans="1:14" ht="17.25" customHeight="1" x14ac:dyDescent="0.3">
      <c r="A720" s="24"/>
      <c r="B720" s="345">
        <v>708</v>
      </c>
      <c r="C720" s="346"/>
      <c r="D720" s="346"/>
      <c r="E720" s="347"/>
      <c r="F720" s="348" t="str">
        <f>IFERROR(VLOOKUP(E720,'Lookup Tables'!$D$4:$F$19,3,FALSE)*$O$6,"")</f>
        <v/>
      </c>
      <c r="G720" s="349">
        <f t="shared" si="66"/>
        <v>100</v>
      </c>
      <c r="H720" s="350" t="str">
        <f t="shared" si="67"/>
        <v/>
      </c>
      <c r="I720" s="351" t="str">
        <f t="shared" si="70"/>
        <v/>
      </c>
      <c r="J720" s="352">
        <v>100</v>
      </c>
      <c r="K720" s="369" t="str">
        <f t="shared" si="69"/>
        <v/>
      </c>
      <c r="L720" s="353" t="str">
        <f t="shared" si="71"/>
        <v/>
      </c>
      <c r="M720" s="354" t="s">
        <v>68</v>
      </c>
      <c r="N720" s="366" t="str">
        <f t="shared" si="68"/>
        <v/>
      </c>
    </row>
    <row r="721" spans="1:14" ht="17.25" customHeight="1" x14ac:dyDescent="0.3">
      <c r="A721" s="24"/>
      <c r="B721" s="345">
        <v>709</v>
      </c>
      <c r="C721" s="346"/>
      <c r="D721" s="346"/>
      <c r="E721" s="347"/>
      <c r="F721" s="348" t="str">
        <f>IFERROR(VLOOKUP(E721,'Lookup Tables'!$D$4:$F$19,3,FALSE)*$O$6,"")</f>
        <v/>
      </c>
      <c r="G721" s="349">
        <f t="shared" si="66"/>
        <v>100</v>
      </c>
      <c r="H721" s="350" t="str">
        <f t="shared" si="67"/>
        <v/>
      </c>
      <c r="I721" s="351" t="str">
        <f t="shared" si="70"/>
        <v/>
      </c>
      <c r="J721" s="352">
        <v>100</v>
      </c>
      <c r="K721" s="369" t="str">
        <f t="shared" si="69"/>
        <v/>
      </c>
      <c r="L721" s="353" t="str">
        <f t="shared" si="71"/>
        <v/>
      </c>
      <c r="M721" s="354" t="s">
        <v>68</v>
      </c>
      <c r="N721" s="366" t="str">
        <f t="shared" si="68"/>
        <v/>
      </c>
    </row>
    <row r="722" spans="1:14" ht="17.25" customHeight="1" x14ac:dyDescent="0.3">
      <c r="A722" s="24"/>
      <c r="B722" s="345">
        <v>710</v>
      </c>
      <c r="C722" s="346"/>
      <c r="D722" s="346"/>
      <c r="E722" s="347"/>
      <c r="F722" s="348" t="str">
        <f>IFERROR(VLOOKUP(E722,'Lookup Tables'!$D$4:$F$19,3,FALSE)*$O$6,"")</f>
        <v/>
      </c>
      <c r="G722" s="349">
        <f t="shared" si="66"/>
        <v>100</v>
      </c>
      <c r="H722" s="350" t="str">
        <f t="shared" si="67"/>
        <v/>
      </c>
      <c r="I722" s="351" t="str">
        <f t="shared" si="70"/>
        <v/>
      </c>
      <c r="J722" s="352">
        <v>100</v>
      </c>
      <c r="K722" s="369" t="str">
        <f t="shared" si="69"/>
        <v/>
      </c>
      <c r="L722" s="353" t="str">
        <f t="shared" si="71"/>
        <v/>
      </c>
      <c r="M722" s="354" t="s">
        <v>68</v>
      </c>
      <c r="N722" s="366" t="str">
        <f t="shared" si="68"/>
        <v/>
      </c>
    </row>
    <row r="723" spans="1:14" ht="17.25" customHeight="1" x14ac:dyDescent="0.3">
      <c r="A723" s="24"/>
      <c r="B723" s="345">
        <v>711</v>
      </c>
      <c r="C723" s="346"/>
      <c r="D723" s="346"/>
      <c r="E723" s="347"/>
      <c r="F723" s="348" t="str">
        <f>IFERROR(VLOOKUP(E723,'Lookup Tables'!$D$4:$F$19,3,FALSE)*$O$6,"")</f>
        <v/>
      </c>
      <c r="G723" s="349">
        <f t="shared" si="66"/>
        <v>100</v>
      </c>
      <c r="H723" s="350" t="str">
        <f t="shared" si="67"/>
        <v/>
      </c>
      <c r="I723" s="351" t="str">
        <f t="shared" si="70"/>
        <v/>
      </c>
      <c r="J723" s="352">
        <v>100</v>
      </c>
      <c r="K723" s="369" t="str">
        <f t="shared" si="69"/>
        <v/>
      </c>
      <c r="L723" s="353" t="str">
        <f t="shared" si="71"/>
        <v/>
      </c>
      <c r="M723" s="354" t="s">
        <v>68</v>
      </c>
      <c r="N723" s="366" t="str">
        <f t="shared" si="68"/>
        <v/>
      </c>
    </row>
    <row r="724" spans="1:14" ht="17.25" customHeight="1" x14ac:dyDescent="0.3">
      <c r="A724" s="24"/>
      <c r="B724" s="345">
        <v>712</v>
      </c>
      <c r="C724" s="346"/>
      <c r="D724" s="346"/>
      <c r="E724" s="347"/>
      <c r="F724" s="348" t="str">
        <f>IFERROR(VLOOKUP(E724,'Lookup Tables'!$D$4:$F$19,3,FALSE)*$O$6,"")</f>
        <v/>
      </c>
      <c r="G724" s="349">
        <f t="shared" si="66"/>
        <v>100</v>
      </c>
      <c r="H724" s="350" t="str">
        <f t="shared" si="67"/>
        <v/>
      </c>
      <c r="I724" s="351" t="str">
        <f t="shared" si="70"/>
        <v/>
      </c>
      <c r="J724" s="352">
        <v>100</v>
      </c>
      <c r="K724" s="369" t="str">
        <f t="shared" si="69"/>
        <v/>
      </c>
      <c r="L724" s="353" t="str">
        <f t="shared" si="71"/>
        <v/>
      </c>
      <c r="M724" s="354" t="s">
        <v>68</v>
      </c>
      <c r="N724" s="366" t="str">
        <f t="shared" si="68"/>
        <v/>
      </c>
    </row>
    <row r="725" spans="1:14" ht="17.25" customHeight="1" x14ac:dyDescent="0.3">
      <c r="A725" s="24"/>
      <c r="B725" s="345">
        <v>713</v>
      </c>
      <c r="C725" s="346"/>
      <c r="D725" s="346"/>
      <c r="E725" s="347"/>
      <c r="F725" s="348" t="str">
        <f>IFERROR(VLOOKUP(E725,'Lookup Tables'!$D$4:$F$19,3,FALSE)*$O$6,"")</f>
        <v/>
      </c>
      <c r="G725" s="349">
        <f t="shared" si="66"/>
        <v>100</v>
      </c>
      <c r="H725" s="350" t="str">
        <f t="shared" si="67"/>
        <v/>
      </c>
      <c r="I725" s="351" t="str">
        <f t="shared" si="70"/>
        <v/>
      </c>
      <c r="J725" s="352">
        <v>100</v>
      </c>
      <c r="K725" s="369" t="str">
        <f t="shared" si="69"/>
        <v/>
      </c>
      <c r="L725" s="353" t="str">
        <f t="shared" si="71"/>
        <v/>
      </c>
      <c r="M725" s="354" t="s">
        <v>68</v>
      </c>
      <c r="N725" s="366" t="str">
        <f t="shared" si="68"/>
        <v/>
      </c>
    </row>
    <row r="726" spans="1:14" ht="17.25" customHeight="1" x14ac:dyDescent="0.3">
      <c r="A726" s="24"/>
      <c r="B726" s="345">
        <v>714</v>
      </c>
      <c r="C726" s="346"/>
      <c r="D726" s="346"/>
      <c r="E726" s="347"/>
      <c r="F726" s="348" t="str">
        <f>IFERROR(VLOOKUP(E726,'Lookup Tables'!$D$4:$F$19,3,FALSE)*$O$6,"")</f>
        <v/>
      </c>
      <c r="G726" s="349">
        <f t="shared" si="66"/>
        <v>100</v>
      </c>
      <c r="H726" s="350" t="str">
        <f t="shared" si="67"/>
        <v/>
      </c>
      <c r="I726" s="351" t="str">
        <f t="shared" si="70"/>
        <v/>
      </c>
      <c r="J726" s="352">
        <v>100</v>
      </c>
      <c r="K726" s="369" t="str">
        <f t="shared" si="69"/>
        <v/>
      </c>
      <c r="L726" s="353" t="str">
        <f t="shared" si="71"/>
        <v/>
      </c>
      <c r="M726" s="354" t="s">
        <v>68</v>
      </c>
      <c r="N726" s="366" t="str">
        <f t="shared" si="68"/>
        <v/>
      </c>
    </row>
    <row r="727" spans="1:14" ht="17.25" customHeight="1" x14ac:dyDescent="0.3">
      <c r="A727" s="24"/>
      <c r="B727" s="345">
        <v>715</v>
      </c>
      <c r="C727" s="346"/>
      <c r="D727" s="346"/>
      <c r="E727" s="347"/>
      <c r="F727" s="348" t="str">
        <f>IFERROR(VLOOKUP(E727,'Lookup Tables'!$D$4:$F$19,3,FALSE)*$O$6,"")</f>
        <v/>
      </c>
      <c r="G727" s="349">
        <f t="shared" si="66"/>
        <v>100</v>
      </c>
      <c r="H727" s="350" t="str">
        <f t="shared" si="67"/>
        <v/>
      </c>
      <c r="I727" s="351" t="str">
        <f t="shared" si="70"/>
        <v/>
      </c>
      <c r="J727" s="352">
        <v>100</v>
      </c>
      <c r="K727" s="369" t="str">
        <f t="shared" si="69"/>
        <v/>
      </c>
      <c r="L727" s="353" t="str">
        <f t="shared" si="71"/>
        <v/>
      </c>
      <c r="M727" s="354" t="s">
        <v>68</v>
      </c>
      <c r="N727" s="366" t="str">
        <f t="shared" si="68"/>
        <v/>
      </c>
    </row>
    <row r="728" spans="1:14" ht="17.25" customHeight="1" x14ac:dyDescent="0.3">
      <c r="A728" s="24"/>
      <c r="B728" s="345">
        <v>716</v>
      </c>
      <c r="C728" s="346"/>
      <c r="D728" s="346"/>
      <c r="E728" s="347"/>
      <c r="F728" s="348" t="str">
        <f>IFERROR(VLOOKUP(E728,'Lookup Tables'!$D$4:$F$19,3,FALSE)*$O$6,"")</f>
        <v/>
      </c>
      <c r="G728" s="349">
        <f t="shared" si="66"/>
        <v>100</v>
      </c>
      <c r="H728" s="350" t="str">
        <f t="shared" si="67"/>
        <v/>
      </c>
      <c r="I728" s="351" t="str">
        <f t="shared" si="70"/>
        <v/>
      </c>
      <c r="J728" s="352">
        <v>100</v>
      </c>
      <c r="K728" s="369" t="str">
        <f t="shared" si="69"/>
        <v/>
      </c>
      <c r="L728" s="353" t="str">
        <f t="shared" si="71"/>
        <v/>
      </c>
      <c r="M728" s="354" t="s">
        <v>68</v>
      </c>
      <c r="N728" s="366" t="str">
        <f t="shared" si="68"/>
        <v/>
      </c>
    </row>
    <row r="729" spans="1:14" ht="17.25" customHeight="1" x14ac:dyDescent="0.3">
      <c r="A729" s="24"/>
      <c r="B729" s="345">
        <v>717</v>
      </c>
      <c r="C729" s="346"/>
      <c r="D729" s="346"/>
      <c r="E729" s="347"/>
      <c r="F729" s="348" t="str">
        <f>IFERROR(VLOOKUP(E729,'Lookup Tables'!$D$4:$F$19,3,FALSE)*$O$6,"")</f>
        <v/>
      </c>
      <c r="G729" s="349">
        <f t="shared" si="66"/>
        <v>100</v>
      </c>
      <c r="H729" s="350" t="str">
        <f t="shared" si="67"/>
        <v/>
      </c>
      <c r="I729" s="351" t="str">
        <f t="shared" si="70"/>
        <v/>
      </c>
      <c r="J729" s="352">
        <v>100</v>
      </c>
      <c r="K729" s="369" t="str">
        <f t="shared" si="69"/>
        <v/>
      </c>
      <c r="L729" s="353" t="str">
        <f t="shared" si="71"/>
        <v/>
      </c>
      <c r="M729" s="354" t="s">
        <v>68</v>
      </c>
      <c r="N729" s="366" t="str">
        <f t="shared" si="68"/>
        <v/>
      </c>
    </row>
    <row r="730" spans="1:14" ht="17.25" customHeight="1" x14ac:dyDescent="0.3">
      <c r="A730" s="24"/>
      <c r="B730" s="345">
        <v>718</v>
      </c>
      <c r="C730" s="346"/>
      <c r="D730" s="346"/>
      <c r="E730" s="347"/>
      <c r="F730" s="348" t="str">
        <f>IFERROR(VLOOKUP(E730,'Lookup Tables'!$D$4:$F$19,3,FALSE)*$O$6,"")</f>
        <v/>
      </c>
      <c r="G730" s="349">
        <f t="shared" si="66"/>
        <v>100</v>
      </c>
      <c r="H730" s="350" t="str">
        <f t="shared" si="67"/>
        <v/>
      </c>
      <c r="I730" s="351" t="str">
        <f t="shared" si="70"/>
        <v/>
      </c>
      <c r="J730" s="352">
        <v>100</v>
      </c>
      <c r="K730" s="369" t="str">
        <f t="shared" si="69"/>
        <v/>
      </c>
      <c r="L730" s="353" t="str">
        <f t="shared" si="71"/>
        <v/>
      </c>
      <c r="M730" s="354" t="s">
        <v>68</v>
      </c>
      <c r="N730" s="366" t="str">
        <f t="shared" si="68"/>
        <v/>
      </c>
    </row>
    <row r="731" spans="1:14" ht="17.25" customHeight="1" x14ac:dyDescent="0.3">
      <c r="A731" s="24"/>
      <c r="B731" s="345">
        <v>719</v>
      </c>
      <c r="C731" s="346"/>
      <c r="D731" s="346"/>
      <c r="E731" s="347"/>
      <c r="F731" s="348" t="str">
        <f>IFERROR(VLOOKUP(E731,'Lookup Tables'!$D$4:$F$19,3,FALSE)*$O$6,"")</f>
        <v/>
      </c>
      <c r="G731" s="349">
        <f t="shared" si="66"/>
        <v>100</v>
      </c>
      <c r="H731" s="350" t="str">
        <f t="shared" si="67"/>
        <v/>
      </c>
      <c r="I731" s="351" t="str">
        <f t="shared" si="70"/>
        <v/>
      </c>
      <c r="J731" s="352">
        <v>100</v>
      </c>
      <c r="K731" s="369" t="str">
        <f t="shared" si="69"/>
        <v/>
      </c>
      <c r="L731" s="353" t="str">
        <f t="shared" si="71"/>
        <v/>
      </c>
      <c r="M731" s="354" t="s">
        <v>68</v>
      </c>
      <c r="N731" s="366" t="str">
        <f t="shared" si="68"/>
        <v/>
      </c>
    </row>
    <row r="732" spans="1:14" ht="17.25" customHeight="1" x14ac:dyDescent="0.3">
      <c r="A732" s="24"/>
      <c r="B732" s="345">
        <v>720</v>
      </c>
      <c r="C732" s="346"/>
      <c r="D732" s="346"/>
      <c r="E732" s="347"/>
      <c r="F732" s="348" t="str">
        <f>IFERROR(VLOOKUP(E732,'Lookup Tables'!$D$4:$F$19,3,FALSE)*$O$6,"")</f>
        <v/>
      </c>
      <c r="G732" s="349">
        <f t="shared" si="66"/>
        <v>100</v>
      </c>
      <c r="H732" s="350" t="str">
        <f t="shared" si="67"/>
        <v/>
      </c>
      <c r="I732" s="351" t="str">
        <f t="shared" si="70"/>
        <v/>
      </c>
      <c r="J732" s="352">
        <v>100</v>
      </c>
      <c r="K732" s="369" t="str">
        <f t="shared" si="69"/>
        <v/>
      </c>
      <c r="L732" s="353" t="str">
        <f t="shared" si="71"/>
        <v/>
      </c>
      <c r="M732" s="354" t="s">
        <v>68</v>
      </c>
      <c r="N732" s="366" t="str">
        <f t="shared" si="68"/>
        <v/>
      </c>
    </row>
    <row r="733" spans="1:14" ht="17.25" customHeight="1" x14ac:dyDescent="0.3">
      <c r="A733" s="24"/>
      <c r="B733" s="345">
        <v>721</v>
      </c>
      <c r="C733" s="346"/>
      <c r="D733" s="346"/>
      <c r="E733" s="347"/>
      <c r="F733" s="348" t="str">
        <f>IFERROR(VLOOKUP(E733,'Lookup Tables'!$D$4:$F$19,3,FALSE)*$O$6,"")</f>
        <v/>
      </c>
      <c r="G733" s="349">
        <f t="shared" si="66"/>
        <v>100</v>
      </c>
      <c r="H733" s="350" t="str">
        <f t="shared" si="67"/>
        <v/>
      </c>
      <c r="I733" s="351" t="str">
        <f t="shared" si="70"/>
        <v/>
      </c>
      <c r="J733" s="352">
        <v>100</v>
      </c>
      <c r="K733" s="369" t="str">
        <f t="shared" si="69"/>
        <v/>
      </c>
      <c r="L733" s="353" t="str">
        <f t="shared" si="71"/>
        <v/>
      </c>
      <c r="M733" s="354" t="s">
        <v>68</v>
      </c>
      <c r="N733" s="366" t="str">
        <f t="shared" si="68"/>
        <v/>
      </c>
    </row>
    <row r="734" spans="1:14" ht="17.25" customHeight="1" x14ac:dyDescent="0.3">
      <c r="A734" s="24"/>
      <c r="B734" s="345">
        <v>722</v>
      </c>
      <c r="C734" s="346"/>
      <c r="D734" s="346"/>
      <c r="E734" s="347"/>
      <c r="F734" s="348" t="str">
        <f>IFERROR(VLOOKUP(E734,'Lookup Tables'!$D$4:$F$19,3,FALSE)*$O$6,"")</f>
        <v/>
      </c>
      <c r="G734" s="349">
        <f t="shared" si="66"/>
        <v>100</v>
      </c>
      <c r="H734" s="350" t="str">
        <f t="shared" si="67"/>
        <v/>
      </c>
      <c r="I734" s="351" t="str">
        <f t="shared" si="70"/>
        <v/>
      </c>
      <c r="J734" s="352">
        <v>100</v>
      </c>
      <c r="K734" s="369" t="str">
        <f t="shared" si="69"/>
        <v/>
      </c>
      <c r="L734" s="353" t="str">
        <f t="shared" si="71"/>
        <v/>
      </c>
      <c r="M734" s="354" t="s">
        <v>68</v>
      </c>
      <c r="N734" s="366" t="str">
        <f t="shared" si="68"/>
        <v/>
      </c>
    </row>
    <row r="735" spans="1:14" ht="17.25" customHeight="1" x14ac:dyDescent="0.3">
      <c r="A735" s="24"/>
      <c r="B735" s="345">
        <v>723</v>
      </c>
      <c r="C735" s="346"/>
      <c r="D735" s="346"/>
      <c r="E735" s="347"/>
      <c r="F735" s="348" t="str">
        <f>IFERROR(VLOOKUP(E735,'Lookup Tables'!$D$4:$F$19,3,FALSE)*$O$6,"")</f>
        <v/>
      </c>
      <c r="G735" s="349">
        <f t="shared" si="66"/>
        <v>100</v>
      </c>
      <c r="H735" s="350" t="str">
        <f t="shared" si="67"/>
        <v/>
      </c>
      <c r="I735" s="351" t="str">
        <f t="shared" si="70"/>
        <v/>
      </c>
      <c r="J735" s="352">
        <v>100</v>
      </c>
      <c r="K735" s="369" t="str">
        <f t="shared" si="69"/>
        <v/>
      </c>
      <c r="L735" s="353" t="str">
        <f t="shared" si="71"/>
        <v/>
      </c>
      <c r="M735" s="354" t="s">
        <v>68</v>
      </c>
      <c r="N735" s="366" t="str">
        <f t="shared" si="68"/>
        <v/>
      </c>
    </row>
    <row r="736" spans="1:14" ht="17.25" customHeight="1" x14ac:dyDescent="0.3">
      <c r="A736" s="24"/>
      <c r="B736" s="345">
        <v>724</v>
      </c>
      <c r="C736" s="346"/>
      <c r="D736" s="346"/>
      <c r="E736" s="347"/>
      <c r="F736" s="348" t="str">
        <f>IFERROR(VLOOKUP(E736,'Lookup Tables'!$D$4:$F$19,3,FALSE)*$O$6,"")</f>
        <v/>
      </c>
      <c r="G736" s="349">
        <f t="shared" si="66"/>
        <v>100</v>
      </c>
      <c r="H736" s="350" t="str">
        <f t="shared" si="67"/>
        <v/>
      </c>
      <c r="I736" s="351" t="str">
        <f t="shared" si="70"/>
        <v/>
      </c>
      <c r="J736" s="352">
        <v>100</v>
      </c>
      <c r="K736" s="369" t="str">
        <f t="shared" si="69"/>
        <v/>
      </c>
      <c r="L736" s="353" t="str">
        <f t="shared" si="71"/>
        <v/>
      </c>
      <c r="M736" s="354" t="s">
        <v>68</v>
      </c>
      <c r="N736" s="366" t="str">
        <f t="shared" si="68"/>
        <v/>
      </c>
    </row>
    <row r="737" spans="1:14" ht="17.25" customHeight="1" x14ac:dyDescent="0.3">
      <c r="A737" s="24"/>
      <c r="B737" s="345">
        <v>725</v>
      </c>
      <c r="C737" s="346"/>
      <c r="D737" s="346"/>
      <c r="E737" s="347"/>
      <c r="F737" s="348" t="str">
        <f>IFERROR(VLOOKUP(E737,'Lookup Tables'!$D$4:$F$19,3,FALSE)*$O$6,"")</f>
        <v/>
      </c>
      <c r="G737" s="349">
        <f t="shared" si="66"/>
        <v>100</v>
      </c>
      <c r="H737" s="350" t="str">
        <f t="shared" si="67"/>
        <v/>
      </c>
      <c r="I737" s="351" t="str">
        <f t="shared" si="70"/>
        <v/>
      </c>
      <c r="J737" s="352">
        <v>100</v>
      </c>
      <c r="K737" s="369" t="str">
        <f t="shared" si="69"/>
        <v/>
      </c>
      <c r="L737" s="353" t="str">
        <f t="shared" si="71"/>
        <v/>
      </c>
      <c r="M737" s="354" t="s">
        <v>68</v>
      </c>
      <c r="N737" s="366" t="str">
        <f t="shared" si="68"/>
        <v/>
      </c>
    </row>
    <row r="738" spans="1:14" ht="17.25" customHeight="1" x14ac:dyDescent="0.3">
      <c r="A738" s="24"/>
      <c r="B738" s="345">
        <v>726</v>
      </c>
      <c r="C738" s="346"/>
      <c r="D738" s="346"/>
      <c r="E738" s="347"/>
      <c r="F738" s="348" t="str">
        <f>IFERROR(VLOOKUP(E738,'Lookup Tables'!$D$4:$F$19,3,FALSE)*$O$6,"")</f>
        <v/>
      </c>
      <c r="G738" s="349">
        <f t="shared" si="66"/>
        <v>100</v>
      </c>
      <c r="H738" s="350" t="str">
        <f t="shared" si="67"/>
        <v/>
      </c>
      <c r="I738" s="351" t="str">
        <f t="shared" si="70"/>
        <v/>
      </c>
      <c r="J738" s="352">
        <v>100</v>
      </c>
      <c r="K738" s="369" t="str">
        <f t="shared" si="69"/>
        <v/>
      </c>
      <c r="L738" s="353" t="str">
        <f t="shared" si="71"/>
        <v/>
      </c>
      <c r="M738" s="354" t="s">
        <v>68</v>
      </c>
      <c r="N738" s="366" t="str">
        <f t="shared" si="68"/>
        <v/>
      </c>
    </row>
    <row r="739" spans="1:14" ht="17.25" customHeight="1" x14ac:dyDescent="0.3">
      <c r="A739" s="24"/>
      <c r="B739" s="345">
        <v>727</v>
      </c>
      <c r="C739" s="346"/>
      <c r="D739" s="346"/>
      <c r="E739" s="347"/>
      <c r="F739" s="348" t="str">
        <f>IFERROR(VLOOKUP(E739,'Lookup Tables'!$D$4:$F$19,3,FALSE)*$O$6,"")</f>
        <v/>
      </c>
      <c r="G739" s="349">
        <f t="shared" si="66"/>
        <v>100</v>
      </c>
      <c r="H739" s="350" t="str">
        <f t="shared" si="67"/>
        <v/>
      </c>
      <c r="I739" s="351" t="str">
        <f t="shared" si="70"/>
        <v/>
      </c>
      <c r="J739" s="352">
        <v>100</v>
      </c>
      <c r="K739" s="369" t="str">
        <f t="shared" si="69"/>
        <v/>
      </c>
      <c r="L739" s="353" t="str">
        <f t="shared" si="71"/>
        <v/>
      </c>
      <c r="M739" s="354" t="s">
        <v>68</v>
      </c>
      <c r="N739" s="366" t="str">
        <f t="shared" si="68"/>
        <v/>
      </c>
    </row>
    <row r="740" spans="1:14" ht="17.25" customHeight="1" x14ac:dyDescent="0.3">
      <c r="A740" s="24"/>
      <c r="B740" s="345">
        <v>728</v>
      </c>
      <c r="C740" s="346"/>
      <c r="D740" s="346"/>
      <c r="E740" s="347"/>
      <c r="F740" s="348" t="str">
        <f>IFERROR(VLOOKUP(E740,'Lookup Tables'!$D$4:$F$19,3,FALSE)*$O$6,"")</f>
        <v/>
      </c>
      <c r="G740" s="349">
        <f t="shared" si="66"/>
        <v>100</v>
      </c>
      <c r="H740" s="350" t="str">
        <f t="shared" si="67"/>
        <v/>
      </c>
      <c r="I740" s="351" t="str">
        <f t="shared" si="70"/>
        <v/>
      </c>
      <c r="J740" s="352">
        <v>100</v>
      </c>
      <c r="K740" s="369" t="str">
        <f t="shared" si="69"/>
        <v/>
      </c>
      <c r="L740" s="353" t="str">
        <f t="shared" si="71"/>
        <v/>
      </c>
      <c r="M740" s="354" t="s">
        <v>68</v>
      </c>
      <c r="N740" s="366" t="str">
        <f t="shared" si="68"/>
        <v/>
      </c>
    </row>
    <row r="741" spans="1:14" ht="17.25" customHeight="1" x14ac:dyDescent="0.3">
      <c r="A741" s="24"/>
      <c r="B741" s="345">
        <v>729</v>
      </c>
      <c r="C741" s="346"/>
      <c r="D741" s="346"/>
      <c r="E741" s="347"/>
      <c r="F741" s="348" t="str">
        <f>IFERROR(VLOOKUP(E741,'Lookup Tables'!$D$4:$F$19,3,FALSE)*$O$6,"")</f>
        <v/>
      </c>
      <c r="G741" s="349">
        <f t="shared" si="66"/>
        <v>100</v>
      </c>
      <c r="H741" s="350" t="str">
        <f t="shared" si="67"/>
        <v/>
      </c>
      <c r="I741" s="351" t="str">
        <f t="shared" si="70"/>
        <v/>
      </c>
      <c r="J741" s="352">
        <v>100</v>
      </c>
      <c r="K741" s="369" t="str">
        <f t="shared" si="69"/>
        <v/>
      </c>
      <c r="L741" s="353" t="str">
        <f t="shared" si="71"/>
        <v/>
      </c>
      <c r="M741" s="354" t="s">
        <v>68</v>
      </c>
      <c r="N741" s="366" t="str">
        <f t="shared" si="68"/>
        <v/>
      </c>
    </row>
    <row r="742" spans="1:14" ht="17.25" customHeight="1" x14ac:dyDescent="0.3">
      <c r="A742" s="24"/>
      <c r="B742" s="345">
        <v>730</v>
      </c>
      <c r="C742" s="346"/>
      <c r="D742" s="346"/>
      <c r="E742" s="347"/>
      <c r="F742" s="348" t="str">
        <f>IFERROR(VLOOKUP(E742,'Lookup Tables'!$D$4:$F$19,3,FALSE)*$O$6,"")</f>
        <v/>
      </c>
      <c r="G742" s="349">
        <f t="shared" si="66"/>
        <v>100</v>
      </c>
      <c r="H742" s="350" t="str">
        <f t="shared" si="67"/>
        <v/>
      </c>
      <c r="I742" s="351" t="str">
        <f t="shared" si="70"/>
        <v/>
      </c>
      <c r="J742" s="352">
        <v>100</v>
      </c>
      <c r="K742" s="369" t="str">
        <f t="shared" si="69"/>
        <v/>
      </c>
      <c r="L742" s="353" t="str">
        <f t="shared" si="71"/>
        <v/>
      </c>
      <c r="M742" s="354" t="s">
        <v>68</v>
      </c>
      <c r="N742" s="366" t="str">
        <f t="shared" si="68"/>
        <v/>
      </c>
    </row>
    <row r="743" spans="1:14" ht="17.25" customHeight="1" x14ac:dyDescent="0.3">
      <c r="A743" s="24"/>
      <c r="B743" s="345">
        <v>731</v>
      </c>
      <c r="C743" s="346"/>
      <c r="D743" s="346"/>
      <c r="E743" s="347"/>
      <c r="F743" s="348" t="str">
        <f>IFERROR(VLOOKUP(E743,'Lookup Tables'!$D$4:$F$19,3,FALSE)*$O$6,"")</f>
        <v/>
      </c>
      <c r="G743" s="349">
        <f t="shared" si="66"/>
        <v>100</v>
      </c>
      <c r="H743" s="350" t="str">
        <f t="shared" si="67"/>
        <v/>
      </c>
      <c r="I743" s="351" t="str">
        <f t="shared" si="70"/>
        <v/>
      </c>
      <c r="J743" s="352">
        <v>100</v>
      </c>
      <c r="K743" s="369" t="str">
        <f t="shared" si="69"/>
        <v/>
      </c>
      <c r="L743" s="353" t="str">
        <f t="shared" si="71"/>
        <v/>
      </c>
      <c r="M743" s="354" t="s">
        <v>68</v>
      </c>
      <c r="N743" s="366" t="str">
        <f t="shared" si="68"/>
        <v/>
      </c>
    </row>
    <row r="744" spans="1:14" ht="17.25" customHeight="1" x14ac:dyDescent="0.3">
      <c r="A744" s="24"/>
      <c r="B744" s="345">
        <v>732</v>
      </c>
      <c r="C744" s="346"/>
      <c r="D744" s="346"/>
      <c r="E744" s="347"/>
      <c r="F744" s="348" t="str">
        <f>IFERROR(VLOOKUP(E744,'Lookup Tables'!$D$4:$F$19,3,FALSE)*$O$6,"")</f>
        <v/>
      </c>
      <c r="G744" s="349">
        <f t="shared" si="66"/>
        <v>100</v>
      </c>
      <c r="H744" s="350" t="str">
        <f t="shared" si="67"/>
        <v/>
      </c>
      <c r="I744" s="351" t="str">
        <f t="shared" si="70"/>
        <v/>
      </c>
      <c r="J744" s="352">
        <v>100</v>
      </c>
      <c r="K744" s="369" t="str">
        <f t="shared" si="69"/>
        <v/>
      </c>
      <c r="L744" s="353" t="str">
        <f t="shared" si="71"/>
        <v/>
      </c>
      <c r="M744" s="354" t="s">
        <v>68</v>
      </c>
      <c r="N744" s="366" t="str">
        <f t="shared" si="68"/>
        <v/>
      </c>
    </row>
    <row r="745" spans="1:14" ht="17.25" customHeight="1" x14ac:dyDescent="0.3">
      <c r="A745" s="24"/>
      <c r="B745" s="345">
        <v>733</v>
      </c>
      <c r="C745" s="346"/>
      <c r="D745" s="346"/>
      <c r="E745" s="347"/>
      <c r="F745" s="348" t="str">
        <f>IFERROR(VLOOKUP(E745,'Lookup Tables'!$D$4:$F$19,3,FALSE)*$O$6,"")</f>
        <v/>
      </c>
      <c r="G745" s="349">
        <f t="shared" si="66"/>
        <v>100</v>
      </c>
      <c r="H745" s="350" t="str">
        <f t="shared" si="67"/>
        <v/>
      </c>
      <c r="I745" s="351" t="str">
        <f t="shared" si="70"/>
        <v/>
      </c>
      <c r="J745" s="352">
        <v>100</v>
      </c>
      <c r="K745" s="369" t="str">
        <f t="shared" si="69"/>
        <v/>
      </c>
      <c r="L745" s="353" t="str">
        <f t="shared" si="71"/>
        <v/>
      </c>
      <c r="M745" s="354" t="s">
        <v>68</v>
      </c>
      <c r="N745" s="366" t="str">
        <f t="shared" si="68"/>
        <v/>
      </c>
    </row>
    <row r="746" spans="1:14" ht="17.25" customHeight="1" x14ac:dyDescent="0.3">
      <c r="A746" s="24"/>
      <c r="B746" s="345">
        <v>734</v>
      </c>
      <c r="C746" s="346"/>
      <c r="D746" s="346"/>
      <c r="E746" s="347"/>
      <c r="F746" s="348" t="str">
        <f>IFERROR(VLOOKUP(E746,'Lookup Tables'!$D$4:$F$19,3,FALSE)*$O$6,"")</f>
        <v/>
      </c>
      <c r="G746" s="349">
        <f t="shared" si="66"/>
        <v>100</v>
      </c>
      <c r="H746" s="350" t="str">
        <f t="shared" si="67"/>
        <v/>
      </c>
      <c r="I746" s="351" t="str">
        <f t="shared" si="70"/>
        <v/>
      </c>
      <c r="J746" s="352">
        <v>100</v>
      </c>
      <c r="K746" s="369" t="str">
        <f t="shared" si="69"/>
        <v/>
      </c>
      <c r="L746" s="353" t="str">
        <f t="shared" si="71"/>
        <v/>
      </c>
      <c r="M746" s="354" t="s">
        <v>68</v>
      </c>
      <c r="N746" s="366" t="str">
        <f t="shared" si="68"/>
        <v/>
      </c>
    </row>
    <row r="747" spans="1:14" ht="17.25" customHeight="1" x14ac:dyDescent="0.3">
      <c r="A747" s="24"/>
      <c r="B747" s="345">
        <v>735</v>
      </c>
      <c r="C747" s="346"/>
      <c r="D747" s="346"/>
      <c r="E747" s="347"/>
      <c r="F747" s="348" t="str">
        <f>IFERROR(VLOOKUP(E747,'Lookup Tables'!$D$4:$F$19,3,FALSE)*$O$6,"")</f>
        <v/>
      </c>
      <c r="G747" s="349">
        <f t="shared" si="66"/>
        <v>100</v>
      </c>
      <c r="H747" s="350" t="str">
        <f t="shared" si="67"/>
        <v/>
      </c>
      <c r="I747" s="351" t="str">
        <f t="shared" si="70"/>
        <v/>
      </c>
      <c r="J747" s="352">
        <v>100</v>
      </c>
      <c r="K747" s="369" t="str">
        <f t="shared" si="69"/>
        <v/>
      </c>
      <c r="L747" s="353" t="str">
        <f t="shared" si="71"/>
        <v/>
      </c>
      <c r="M747" s="354" t="s">
        <v>68</v>
      </c>
      <c r="N747" s="366" t="str">
        <f t="shared" si="68"/>
        <v/>
      </c>
    </row>
    <row r="748" spans="1:14" ht="17.25" customHeight="1" x14ac:dyDescent="0.3">
      <c r="A748" s="24"/>
      <c r="B748" s="345">
        <v>736</v>
      </c>
      <c r="C748" s="346"/>
      <c r="D748" s="346"/>
      <c r="E748" s="347"/>
      <c r="F748" s="348" t="str">
        <f>IFERROR(VLOOKUP(E748,'Lookup Tables'!$D$4:$F$19,3,FALSE)*$O$6,"")</f>
        <v/>
      </c>
      <c r="G748" s="349">
        <f t="shared" si="66"/>
        <v>100</v>
      </c>
      <c r="H748" s="350" t="str">
        <f t="shared" si="67"/>
        <v/>
      </c>
      <c r="I748" s="351" t="str">
        <f t="shared" si="70"/>
        <v/>
      </c>
      <c r="J748" s="352">
        <v>100</v>
      </c>
      <c r="K748" s="369" t="str">
        <f t="shared" si="69"/>
        <v/>
      </c>
      <c r="L748" s="353" t="str">
        <f t="shared" si="71"/>
        <v/>
      </c>
      <c r="M748" s="354" t="s">
        <v>68</v>
      </c>
      <c r="N748" s="366" t="str">
        <f t="shared" si="68"/>
        <v/>
      </c>
    </row>
    <row r="749" spans="1:14" ht="17.25" customHeight="1" x14ac:dyDescent="0.3">
      <c r="A749" s="24"/>
      <c r="B749" s="345">
        <v>737</v>
      </c>
      <c r="C749" s="346"/>
      <c r="D749" s="346"/>
      <c r="E749" s="347"/>
      <c r="F749" s="348" t="str">
        <f>IFERROR(VLOOKUP(E749,'Lookup Tables'!$D$4:$F$19,3,FALSE)*$O$6,"")</f>
        <v/>
      </c>
      <c r="G749" s="349">
        <f t="shared" si="66"/>
        <v>100</v>
      </c>
      <c r="H749" s="350" t="str">
        <f t="shared" si="67"/>
        <v/>
      </c>
      <c r="I749" s="351" t="str">
        <f t="shared" si="70"/>
        <v/>
      </c>
      <c r="J749" s="352">
        <v>100</v>
      </c>
      <c r="K749" s="369" t="str">
        <f t="shared" si="69"/>
        <v/>
      </c>
      <c r="L749" s="353" t="str">
        <f t="shared" si="71"/>
        <v/>
      </c>
      <c r="M749" s="354" t="s">
        <v>68</v>
      </c>
      <c r="N749" s="366" t="str">
        <f t="shared" si="68"/>
        <v/>
      </c>
    </row>
    <row r="750" spans="1:14" ht="17.25" customHeight="1" x14ac:dyDescent="0.3">
      <c r="A750" s="24"/>
      <c r="B750" s="345">
        <v>738</v>
      </c>
      <c r="C750" s="346"/>
      <c r="D750" s="346"/>
      <c r="E750" s="347"/>
      <c r="F750" s="348" t="str">
        <f>IFERROR(VLOOKUP(E750,'Lookup Tables'!$D$4:$F$19,3,FALSE)*$O$6,"")</f>
        <v/>
      </c>
      <c r="G750" s="349">
        <f t="shared" si="66"/>
        <v>100</v>
      </c>
      <c r="H750" s="350" t="str">
        <f t="shared" si="67"/>
        <v/>
      </c>
      <c r="I750" s="351" t="str">
        <f t="shared" si="70"/>
        <v/>
      </c>
      <c r="J750" s="352">
        <v>100</v>
      </c>
      <c r="K750" s="369" t="str">
        <f t="shared" si="69"/>
        <v/>
      </c>
      <c r="L750" s="353" t="str">
        <f t="shared" si="71"/>
        <v/>
      </c>
      <c r="M750" s="354" t="s">
        <v>68</v>
      </c>
      <c r="N750" s="366" t="str">
        <f t="shared" si="68"/>
        <v/>
      </c>
    </row>
    <row r="751" spans="1:14" ht="17.25" customHeight="1" x14ac:dyDescent="0.3">
      <c r="A751" s="24"/>
      <c r="B751" s="345">
        <v>739</v>
      </c>
      <c r="C751" s="346"/>
      <c r="D751" s="346"/>
      <c r="E751" s="347"/>
      <c r="F751" s="348" t="str">
        <f>IFERROR(VLOOKUP(E751,'Lookup Tables'!$D$4:$F$19,3,FALSE)*$O$6,"")</f>
        <v/>
      </c>
      <c r="G751" s="349">
        <f t="shared" si="66"/>
        <v>100</v>
      </c>
      <c r="H751" s="350" t="str">
        <f t="shared" si="67"/>
        <v/>
      </c>
      <c r="I751" s="351" t="str">
        <f t="shared" si="70"/>
        <v/>
      </c>
      <c r="J751" s="352">
        <v>100</v>
      </c>
      <c r="K751" s="369" t="str">
        <f t="shared" si="69"/>
        <v/>
      </c>
      <c r="L751" s="353" t="str">
        <f t="shared" si="71"/>
        <v/>
      </c>
      <c r="M751" s="354" t="s">
        <v>68</v>
      </c>
      <c r="N751" s="366" t="str">
        <f t="shared" si="68"/>
        <v/>
      </c>
    </row>
    <row r="752" spans="1:14" ht="17.25" customHeight="1" x14ac:dyDescent="0.3">
      <c r="A752" s="24"/>
      <c r="B752" s="345">
        <v>740</v>
      </c>
      <c r="C752" s="346"/>
      <c r="D752" s="346"/>
      <c r="E752" s="347"/>
      <c r="F752" s="348" t="str">
        <f>IFERROR(VLOOKUP(E752,'Lookup Tables'!$D$4:$F$19,3,FALSE)*$O$6,"")</f>
        <v/>
      </c>
      <c r="G752" s="349">
        <f t="shared" si="66"/>
        <v>100</v>
      </c>
      <c r="H752" s="350" t="str">
        <f t="shared" si="67"/>
        <v/>
      </c>
      <c r="I752" s="351" t="str">
        <f t="shared" si="70"/>
        <v/>
      </c>
      <c r="J752" s="352">
        <v>100</v>
      </c>
      <c r="K752" s="369" t="str">
        <f t="shared" si="69"/>
        <v/>
      </c>
      <c r="L752" s="353" t="str">
        <f t="shared" si="71"/>
        <v/>
      </c>
      <c r="M752" s="354" t="s">
        <v>68</v>
      </c>
      <c r="N752" s="366" t="str">
        <f t="shared" si="68"/>
        <v/>
      </c>
    </row>
    <row r="753" spans="1:14" ht="17.25" customHeight="1" x14ac:dyDescent="0.3">
      <c r="A753" s="24"/>
      <c r="B753" s="345">
        <v>741</v>
      </c>
      <c r="C753" s="346"/>
      <c r="D753" s="346"/>
      <c r="E753" s="347"/>
      <c r="F753" s="348" t="str">
        <f>IFERROR(VLOOKUP(E753,'Lookup Tables'!$D$4:$F$19,3,FALSE)*$O$6,"")</f>
        <v/>
      </c>
      <c r="G753" s="349">
        <f t="shared" si="66"/>
        <v>100</v>
      </c>
      <c r="H753" s="350" t="str">
        <f t="shared" si="67"/>
        <v/>
      </c>
      <c r="I753" s="351" t="str">
        <f t="shared" si="70"/>
        <v/>
      </c>
      <c r="J753" s="352">
        <v>100</v>
      </c>
      <c r="K753" s="369" t="str">
        <f t="shared" si="69"/>
        <v/>
      </c>
      <c r="L753" s="353" t="str">
        <f t="shared" si="71"/>
        <v/>
      </c>
      <c r="M753" s="354" t="s">
        <v>68</v>
      </c>
      <c r="N753" s="366" t="str">
        <f t="shared" si="68"/>
        <v/>
      </c>
    </row>
    <row r="754" spans="1:14" ht="17.25" customHeight="1" x14ac:dyDescent="0.3">
      <c r="A754" s="24"/>
      <c r="B754" s="345">
        <v>742</v>
      </c>
      <c r="C754" s="346"/>
      <c r="D754" s="346"/>
      <c r="E754" s="347"/>
      <c r="F754" s="348" t="str">
        <f>IFERROR(VLOOKUP(E754,'Lookup Tables'!$D$4:$F$19,3,FALSE)*$O$6,"")</f>
        <v/>
      </c>
      <c r="G754" s="349">
        <f t="shared" si="66"/>
        <v>100</v>
      </c>
      <c r="H754" s="350" t="str">
        <f t="shared" si="67"/>
        <v/>
      </c>
      <c r="I754" s="351" t="str">
        <f t="shared" si="70"/>
        <v/>
      </c>
      <c r="J754" s="352">
        <v>100</v>
      </c>
      <c r="K754" s="369" t="str">
        <f t="shared" si="69"/>
        <v/>
      </c>
      <c r="L754" s="353" t="str">
        <f t="shared" si="71"/>
        <v/>
      </c>
      <c r="M754" s="354" t="s">
        <v>68</v>
      </c>
      <c r="N754" s="366" t="str">
        <f t="shared" si="68"/>
        <v/>
      </c>
    </row>
    <row r="755" spans="1:14" ht="17.25" customHeight="1" x14ac:dyDescent="0.3">
      <c r="A755" s="24"/>
      <c r="B755" s="345">
        <v>743</v>
      </c>
      <c r="C755" s="346"/>
      <c r="D755" s="346"/>
      <c r="E755" s="347"/>
      <c r="F755" s="348" t="str">
        <f>IFERROR(VLOOKUP(E755,'Lookup Tables'!$D$4:$F$19,3,FALSE)*$O$6,"")</f>
        <v/>
      </c>
      <c r="G755" s="349">
        <f t="shared" si="66"/>
        <v>100</v>
      </c>
      <c r="H755" s="350" t="str">
        <f t="shared" si="67"/>
        <v/>
      </c>
      <c r="I755" s="351" t="str">
        <f t="shared" si="70"/>
        <v/>
      </c>
      <c r="J755" s="352">
        <v>100</v>
      </c>
      <c r="K755" s="369" t="str">
        <f t="shared" si="69"/>
        <v/>
      </c>
      <c r="L755" s="353" t="str">
        <f t="shared" si="71"/>
        <v/>
      </c>
      <c r="M755" s="354" t="s">
        <v>68</v>
      </c>
      <c r="N755" s="366" t="str">
        <f t="shared" si="68"/>
        <v/>
      </c>
    </row>
    <row r="756" spans="1:14" ht="17.25" customHeight="1" x14ac:dyDescent="0.3">
      <c r="A756" s="24"/>
      <c r="B756" s="345">
        <v>744</v>
      </c>
      <c r="C756" s="346"/>
      <c r="D756" s="346"/>
      <c r="E756" s="347"/>
      <c r="F756" s="348" t="str">
        <f>IFERROR(VLOOKUP(E756,'Lookup Tables'!$D$4:$F$19,3,FALSE)*$O$6,"")</f>
        <v/>
      </c>
      <c r="G756" s="349">
        <f t="shared" si="66"/>
        <v>100</v>
      </c>
      <c r="H756" s="350" t="str">
        <f t="shared" si="67"/>
        <v/>
      </c>
      <c r="I756" s="351" t="str">
        <f t="shared" si="70"/>
        <v/>
      </c>
      <c r="J756" s="352">
        <v>100</v>
      </c>
      <c r="K756" s="369" t="str">
        <f t="shared" si="69"/>
        <v/>
      </c>
      <c r="L756" s="353" t="str">
        <f t="shared" si="71"/>
        <v/>
      </c>
      <c r="M756" s="354" t="s">
        <v>68</v>
      </c>
      <c r="N756" s="366" t="str">
        <f t="shared" si="68"/>
        <v/>
      </c>
    </row>
    <row r="757" spans="1:14" ht="17.25" customHeight="1" x14ac:dyDescent="0.3">
      <c r="A757" s="24"/>
      <c r="B757" s="345">
        <v>745</v>
      </c>
      <c r="C757" s="346"/>
      <c r="D757" s="346"/>
      <c r="E757" s="347"/>
      <c r="F757" s="348" t="str">
        <f>IFERROR(VLOOKUP(E757,'Lookup Tables'!$D$4:$F$19,3,FALSE)*$O$6,"")</f>
        <v/>
      </c>
      <c r="G757" s="349">
        <f t="shared" si="66"/>
        <v>100</v>
      </c>
      <c r="H757" s="350" t="str">
        <f t="shared" si="67"/>
        <v/>
      </c>
      <c r="I757" s="351" t="str">
        <f t="shared" si="70"/>
        <v/>
      </c>
      <c r="J757" s="352">
        <v>100</v>
      </c>
      <c r="K757" s="369" t="str">
        <f t="shared" si="69"/>
        <v/>
      </c>
      <c r="L757" s="353" t="str">
        <f t="shared" si="71"/>
        <v/>
      </c>
      <c r="M757" s="354" t="s">
        <v>68</v>
      </c>
      <c r="N757" s="366" t="str">
        <f t="shared" si="68"/>
        <v/>
      </c>
    </row>
    <row r="758" spans="1:14" ht="17.25" customHeight="1" x14ac:dyDescent="0.3">
      <c r="A758" s="24"/>
      <c r="B758" s="345">
        <v>746</v>
      </c>
      <c r="C758" s="346"/>
      <c r="D758" s="346"/>
      <c r="E758" s="347"/>
      <c r="F758" s="348" t="str">
        <f>IFERROR(VLOOKUP(E758,'Lookup Tables'!$D$4:$F$19,3,FALSE)*$O$6,"")</f>
        <v/>
      </c>
      <c r="G758" s="349">
        <f t="shared" si="66"/>
        <v>100</v>
      </c>
      <c r="H758" s="350" t="str">
        <f t="shared" si="67"/>
        <v/>
      </c>
      <c r="I758" s="351" t="str">
        <f t="shared" si="70"/>
        <v/>
      </c>
      <c r="J758" s="352">
        <v>100</v>
      </c>
      <c r="K758" s="369" t="str">
        <f t="shared" si="69"/>
        <v/>
      </c>
      <c r="L758" s="353" t="str">
        <f t="shared" si="71"/>
        <v/>
      </c>
      <c r="M758" s="354" t="s">
        <v>68</v>
      </c>
      <c r="N758" s="366" t="str">
        <f t="shared" si="68"/>
        <v/>
      </c>
    </row>
    <row r="759" spans="1:14" ht="17.25" customHeight="1" x14ac:dyDescent="0.3">
      <c r="A759" s="24"/>
      <c r="B759" s="345">
        <v>747</v>
      </c>
      <c r="C759" s="346"/>
      <c r="D759" s="346"/>
      <c r="E759" s="347"/>
      <c r="F759" s="348" t="str">
        <f>IFERROR(VLOOKUP(E759,'Lookup Tables'!$D$4:$F$19,3,FALSE)*$O$6,"")</f>
        <v/>
      </c>
      <c r="G759" s="349">
        <f t="shared" si="66"/>
        <v>100</v>
      </c>
      <c r="H759" s="350" t="str">
        <f t="shared" si="67"/>
        <v/>
      </c>
      <c r="I759" s="351" t="str">
        <f t="shared" si="70"/>
        <v/>
      </c>
      <c r="J759" s="352">
        <v>100</v>
      </c>
      <c r="K759" s="369" t="str">
        <f t="shared" si="69"/>
        <v/>
      </c>
      <c r="L759" s="353" t="str">
        <f t="shared" si="71"/>
        <v/>
      </c>
      <c r="M759" s="354" t="s">
        <v>68</v>
      </c>
      <c r="N759" s="366" t="str">
        <f t="shared" si="68"/>
        <v/>
      </c>
    </row>
    <row r="760" spans="1:14" ht="17.25" customHeight="1" x14ac:dyDescent="0.3">
      <c r="A760" s="24"/>
      <c r="B760" s="345">
        <v>748</v>
      </c>
      <c r="C760" s="346"/>
      <c r="D760" s="346"/>
      <c r="E760" s="347"/>
      <c r="F760" s="348" t="str">
        <f>IFERROR(VLOOKUP(E760,'Lookup Tables'!$D$4:$F$19,3,FALSE)*$O$6,"")</f>
        <v/>
      </c>
      <c r="G760" s="349">
        <f t="shared" si="66"/>
        <v>100</v>
      </c>
      <c r="H760" s="350" t="str">
        <f t="shared" si="67"/>
        <v/>
      </c>
      <c r="I760" s="351" t="str">
        <f t="shared" si="70"/>
        <v/>
      </c>
      <c r="J760" s="352">
        <v>100</v>
      </c>
      <c r="K760" s="369" t="str">
        <f t="shared" si="69"/>
        <v/>
      </c>
      <c r="L760" s="353" t="str">
        <f t="shared" si="71"/>
        <v/>
      </c>
      <c r="M760" s="354" t="s">
        <v>68</v>
      </c>
      <c r="N760" s="366" t="str">
        <f t="shared" si="68"/>
        <v/>
      </c>
    </row>
    <row r="761" spans="1:14" ht="17.25" customHeight="1" x14ac:dyDescent="0.3">
      <c r="A761" s="24"/>
      <c r="B761" s="345">
        <v>749</v>
      </c>
      <c r="C761" s="346"/>
      <c r="D761" s="346"/>
      <c r="E761" s="347"/>
      <c r="F761" s="348" t="str">
        <f>IFERROR(VLOOKUP(E761,'Lookup Tables'!$D$4:$F$19,3,FALSE)*$O$6,"")</f>
        <v/>
      </c>
      <c r="G761" s="349">
        <f t="shared" si="66"/>
        <v>100</v>
      </c>
      <c r="H761" s="350" t="str">
        <f t="shared" si="67"/>
        <v/>
      </c>
      <c r="I761" s="351" t="str">
        <f t="shared" si="70"/>
        <v/>
      </c>
      <c r="J761" s="352">
        <v>100</v>
      </c>
      <c r="K761" s="369" t="str">
        <f t="shared" si="69"/>
        <v/>
      </c>
      <c r="L761" s="353" t="str">
        <f t="shared" si="71"/>
        <v/>
      </c>
      <c r="M761" s="354" t="s">
        <v>68</v>
      </c>
      <c r="N761" s="366" t="str">
        <f t="shared" si="68"/>
        <v/>
      </c>
    </row>
    <row r="762" spans="1:14" ht="17.25" customHeight="1" x14ac:dyDescent="0.3">
      <c r="A762" s="24"/>
      <c r="B762" s="345">
        <v>750</v>
      </c>
      <c r="C762" s="346"/>
      <c r="D762" s="346"/>
      <c r="E762" s="347"/>
      <c r="F762" s="348" t="str">
        <f>IFERROR(VLOOKUP(E762,'Lookup Tables'!$D$4:$F$19,3,FALSE)*$O$6,"")</f>
        <v/>
      </c>
      <c r="G762" s="349">
        <f t="shared" si="66"/>
        <v>100</v>
      </c>
      <c r="H762" s="350" t="str">
        <f t="shared" si="67"/>
        <v/>
      </c>
      <c r="I762" s="351" t="str">
        <f t="shared" si="70"/>
        <v/>
      </c>
      <c r="J762" s="352">
        <v>100</v>
      </c>
      <c r="K762" s="369" t="str">
        <f t="shared" si="69"/>
        <v/>
      </c>
      <c r="L762" s="353" t="str">
        <f t="shared" si="71"/>
        <v/>
      </c>
      <c r="M762" s="354" t="s">
        <v>68</v>
      </c>
      <c r="N762" s="366" t="str">
        <f t="shared" si="68"/>
        <v/>
      </c>
    </row>
    <row r="763" spans="1:14" ht="17.25" customHeight="1" x14ac:dyDescent="0.3">
      <c r="A763" s="24"/>
      <c r="B763" s="345">
        <v>751</v>
      </c>
      <c r="C763" s="346"/>
      <c r="D763" s="346"/>
      <c r="E763" s="347"/>
      <c r="F763" s="348" t="str">
        <f>IFERROR(VLOOKUP(E763,'Lookup Tables'!$D$4:$F$19,3,FALSE)*$O$6,"")</f>
        <v/>
      </c>
      <c r="G763" s="349">
        <f t="shared" si="66"/>
        <v>100</v>
      </c>
      <c r="H763" s="350" t="str">
        <f t="shared" si="67"/>
        <v/>
      </c>
      <c r="I763" s="351" t="str">
        <f t="shared" si="70"/>
        <v/>
      </c>
      <c r="J763" s="352">
        <v>100</v>
      </c>
      <c r="K763" s="369" t="str">
        <f t="shared" si="69"/>
        <v/>
      </c>
      <c r="L763" s="353" t="str">
        <f t="shared" si="71"/>
        <v/>
      </c>
      <c r="M763" s="354" t="s">
        <v>68</v>
      </c>
      <c r="N763" s="366" t="str">
        <f t="shared" si="68"/>
        <v/>
      </c>
    </row>
    <row r="764" spans="1:14" ht="17.25" customHeight="1" x14ac:dyDescent="0.3">
      <c r="A764" s="24"/>
      <c r="B764" s="345">
        <v>752</v>
      </c>
      <c r="C764" s="346"/>
      <c r="D764" s="346"/>
      <c r="E764" s="347"/>
      <c r="F764" s="348" t="str">
        <f>IFERROR(VLOOKUP(E764,'Lookup Tables'!$D$4:$F$19,3,FALSE)*$O$6,"")</f>
        <v/>
      </c>
      <c r="G764" s="349">
        <f t="shared" si="66"/>
        <v>100</v>
      </c>
      <c r="H764" s="350" t="str">
        <f t="shared" si="67"/>
        <v/>
      </c>
      <c r="I764" s="351" t="str">
        <f t="shared" si="70"/>
        <v/>
      </c>
      <c r="J764" s="352">
        <v>100</v>
      </c>
      <c r="K764" s="369" t="str">
        <f t="shared" si="69"/>
        <v/>
      </c>
      <c r="L764" s="353" t="str">
        <f t="shared" si="71"/>
        <v/>
      </c>
      <c r="M764" s="354" t="s">
        <v>68</v>
      </c>
      <c r="N764" s="366" t="str">
        <f t="shared" si="68"/>
        <v/>
      </c>
    </row>
    <row r="765" spans="1:14" ht="17.25" customHeight="1" x14ac:dyDescent="0.3">
      <c r="A765" s="24"/>
      <c r="B765" s="345">
        <v>753</v>
      </c>
      <c r="C765" s="346"/>
      <c r="D765" s="346"/>
      <c r="E765" s="347"/>
      <c r="F765" s="348" t="str">
        <f>IFERROR(VLOOKUP(E765,'Lookup Tables'!$D$4:$F$19,3,FALSE)*$O$6,"")</f>
        <v/>
      </c>
      <c r="G765" s="349">
        <f t="shared" si="66"/>
        <v>100</v>
      </c>
      <c r="H765" s="350" t="str">
        <f t="shared" si="67"/>
        <v/>
      </c>
      <c r="I765" s="351" t="str">
        <f t="shared" si="70"/>
        <v/>
      </c>
      <c r="J765" s="352">
        <v>100</v>
      </c>
      <c r="K765" s="369" t="str">
        <f t="shared" si="69"/>
        <v/>
      </c>
      <c r="L765" s="353" t="str">
        <f t="shared" si="71"/>
        <v/>
      </c>
      <c r="M765" s="354" t="s">
        <v>68</v>
      </c>
      <c r="N765" s="366" t="str">
        <f t="shared" si="68"/>
        <v/>
      </c>
    </row>
    <row r="766" spans="1:14" ht="17.25" customHeight="1" x14ac:dyDescent="0.3">
      <c r="A766" s="24"/>
      <c r="B766" s="345">
        <v>754</v>
      </c>
      <c r="C766" s="346"/>
      <c r="D766" s="346"/>
      <c r="E766" s="347"/>
      <c r="F766" s="348" t="str">
        <f>IFERROR(VLOOKUP(E766,'Lookup Tables'!$D$4:$F$19,3,FALSE)*$O$6,"")</f>
        <v/>
      </c>
      <c r="G766" s="349">
        <f t="shared" si="66"/>
        <v>100</v>
      </c>
      <c r="H766" s="350" t="str">
        <f t="shared" si="67"/>
        <v/>
      </c>
      <c r="I766" s="351" t="str">
        <f t="shared" si="70"/>
        <v/>
      </c>
      <c r="J766" s="352">
        <v>100</v>
      </c>
      <c r="K766" s="369" t="str">
        <f t="shared" si="69"/>
        <v/>
      </c>
      <c r="L766" s="353" t="str">
        <f t="shared" si="71"/>
        <v/>
      </c>
      <c r="M766" s="354" t="s">
        <v>68</v>
      </c>
      <c r="N766" s="366" t="str">
        <f t="shared" si="68"/>
        <v/>
      </c>
    </row>
    <row r="767" spans="1:14" ht="17.25" customHeight="1" x14ac:dyDescent="0.3">
      <c r="A767" s="24"/>
      <c r="B767" s="345">
        <v>755</v>
      </c>
      <c r="C767" s="346"/>
      <c r="D767" s="346"/>
      <c r="E767" s="347"/>
      <c r="F767" s="348" t="str">
        <f>IFERROR(VLOOKUP(E767,'Lookup Tables'!$D$4:$F$19,3,FALSE)*$O$6,"")</f>
        <v/>
      </c>
      <c r="G767" s="349">
        <f t="shared" si="66"/>
        <v>100</v>
      </c>
      <c r="H767" s="350" t="str">
        <f t="shared" si="67"/>
        <v/>
      </c>
      <c r="I767" s="351" t="str">
        <f t="shared" si="70"/>
        <v/>
      </c>
      <c r="J767" s="352">
        <v>100</v>
      </c>
      <c r="K767" s="369" t="str">
        <f t="shared" si="69"/>
        <v/>
      </c>
      <c r="L767" s="353" t="str">
        <f t="shared" si="71"/>
        <v/>
      </c>
      <c r="M767" s="354" t="s">
        <v>68</v>
      </c>
      <c r="N767" s="366" t="str">
        <f t="shared" si="68"/>
        <v/>
      </c>
    </row>
    <row r="768" spans="1:14" ht="17.25" customHeight="1" x14ac:dyDescent="0.3">
      <c r="A768" s="24"/>
      <c r="B768" s="345">
        <v>756</v>
      </c>
      <c r="C768" s="346"/>
      <c r="D768" s="346"/>
      <c r="E768" s="347"/>
      <c r="F768" s="348" t="str">
        <f>IFERROR(VLOOKUP(E768,'Lookup Tables'!$D$4:$F$19,3,FALSE)*$O$6,"")</f>
        <v/>
      </c>
      <c r="G768" s="349">
        <f t="shared" si="66"/>
        <v>100</v>
      </c>
      <c r="H768" s="350" t="str">
        <f t="shared" si="67"/>
        <v/>
      </c>
      <c r="I768" s="351" t="str">
        <f t="shared" si="70"/>
        <v/>
      </c>
      <c r="J768" s="352">
        <v>100</v>
      </c>
      <c r="K768" s="369" t="str">
        <f t="shared" si="69"/>
        <v/>
      </c>
      <c r="L768" s="353" t="str">
        <f t="shared" si="71"/>
        <v/>
      </c>
      <c r="M768" s="354" t="s">
        <v>68</v>
      </c>
      <c r="N768" s="366" t="str">
        <f t="shared" si="68"/>
        <v/>
      </c>
    </row>
    <row r="769" spans="1:14" ht="17.25" customHeight="1" x14ac:dyDescent="0.3">
      <c r="A769" s="24"/>
      <c r="B769" s="345">
        <v>757</v>
      </c>
      <c r="C769" s="346"/>
      <c r="D769" s="346"/>
      <c r="E769" s="347"/>
      <c r="F769" s="348" t="str">
        <f>IFERROR(VLOOKUP(E769,'Lookup Tables'!$D$4:$F$19,3,FALSE)*$O$6,"")</f>
        <v/>
      </c>
      <c r="G769" s="349">
        <f t="shared" si="66"/>
        <v>100</v>
      </c>
      <c r="H769" s="350" t="str">
        <f t="shared" si="67"/>
        <v/>
      </c>
      <c r="I769" s="351" t="str">
        <f t="shared" si="70"/>
        <v/>
      </c>
      <c r="J769" s="352">
        <v>100</v>
      </c>
      <c r="K769" s="369" t="str">
        <f t="shared" si="69"/>
        <v/>
      </c>
      <c r="L769" s="353" t="str">
        <f t="shared" si="71"/>
        <v/>
      </c>
      <c r="M769" s="354" t="s">
        <v>68</v>
      </c>
      <c r="N769" s="366" t="str">
        <f t="shared" si="68"/>
        <v/>
      </c>
    </row>
    <row r="770" spans="1:14" ht="17.25" customHeight="1" x14ac:dyDescent="0.3">
      <c r="A770" s="24"/>
      <c r="B770" s="345">
        <v>758</v>
      </c>
      <c r="C770" s="346"/>
      <c r="D770" s="346"/>
      <c r="E770" s="347"/>
      <c r="F770" s="348" t="str">
        <f>IFERROR(VLOOKUP(E770,'Lookup Tables'!$D$4:$F$19,3,FALSE)*$O$6,"")</f>
        <v/>
      </c>
      <c r="G770" s="349">
        <f t="shared" si="66"/>
        <v>100</v>
      </c>
      <c r="H770" s="350" t="str">
        <f t="shared" si="67"/>
        <v/>
      </c>
      <c r="I770" s="351" t="str">
        <f t="shared" si="70"/>
        <v/>
      </c>
      <c r="J770" s="352">
        <v>100</v>
      </c>
      <c r="K770" s="369" t="str">
        <f t="shared" si="69"/>
        <v/>
      </c>
      <c r="L770" s="353" t="str">
        <f t="shared" si="71"/>
        <v/>
      </c>
      <c r="M770" s="354" t="s">
        <v>68</v>
      </c>
      <c r="N770" s="366" t="str">
        <f t="shared" si="68"/>
        <v/>
      </c>
    </row>
    <row r="771" spans="1:14" ht="17.25" customHeight="1" x14ac:dyDescent="0.3">
      <c r="A771" s="24"/>
      <c r="B771" s="345">
        <v>759</v>
      </c>
      <c r="C771" s="346"/>
      <c r="D771" s="346"/>
      <c r="E771" s="347"/>
      <c r="F771" s="348" t="str">
        <f>IFERROR(VLOOKUP(E771,'Lookup Tables'!$D$4:$F$19,3,FALSE)*$O$6,"")</f>
        <v/>
      </c>
      <c r="G771" s="349">
        <f t="shared" si="66"/>
        <v>100</v>
      </c>
      <c r="H771" s="350" t="str">
        <f t="shared" si="67"/>
        <v/>
      </c>
      <c r="I771" s="351" t="str">
        <f t="shared" si="70"/>
        <v/>
      </c>
      <c r="J771" s="352">
        <v>100</v>
      </c>
      <c r="K771" s="369" t="str">
        <f t="shared" si="69"/>
        <v/>
      </c>
      <c r="L771" s="353" t="str">
        <f t="shared" si="71"/>
        <v/>
      </c>
      <c r="M771" s="354" t="s">
        <v>68</v>
      </c>
      <c r="N771" s="366" t="str">
        <f t="shared" si="68"/>
        <v/>
      </c>
    </row>
    <row r="772" spans="1:14" ht="17.25" customHeight="1" x14ac:dyDescent="0.3">
      <c r="A772" s="24"/>
      <c r="B772" s="345">
        <v>760</v>
      </c>
      <c r="C772" s="346"/>
      <c r="D772" s="346"/>
      <c r="E772" s="347"/>
      <c r="F772" s="348" t="str">
        <f>IFERROR(VLOOKUP(E772,'Lookup Tables'!$D$4:$F$19,3,FALSE)*$O$6,"")</f>
        <v/>
      </c>
      <c r="G772" s="349">
        <f t="shared" si="66"/>
        <v>100</v>
      </c>
      <c r="H772" s="350" t="str">
        <f t="shared" si="67"/>
        <v/>
      </c>
      <c r="I772" s="351" t="str">
        <f t="shared" si="70"/>
        <v/>
      </c>
      <c r="J772" s="352">
        <v>100</v>
      </c>
      <c r="K772" s="369" t="str">
        <f t="shared" si="69"/>
        <v/>
      </c>
      <c r="L772" s="353" t="str">
        <f t="shared" si="71"/>
        <v/>
      </c>
      <c r="M772" s="354" t="s">
        <v>68</v>
      </c>
      <c r="N772" s="366" t="str">
        <f t="shared" si="68"/>
        <v/>
      </c>
    </row>
    <row r="773" spans="1:14" ht="17.25" customHeight="1" x14ac:dyDescent="0.3">
      <c r="A773" s="24"/>
      <c r="B773" s="345">
        <v>761</v>
      </c>
      <c r="C773" s="346"/>
      <c r="D773" s="346"/>
      <c r="E773" s="347"/>
      <c r="F773" s="348" t="str">
        <f>IFERROR(VLOOKUP(E773,'Lookup Tables'!$D$4:$F$19,3,FALSE)*$O$6,"")</f>
        <v/>
      </c>
      <c r="G773" s="349">
        <f t="shared" si="66"/>
        <v>100</v>
      </c>
      <c r="H773" s="350" t="str">
        <f t="shared" si="67"/>
        <v/>
      </c>
      <c r="I773" s="351" t="str">
        <f t="shared" si="70"/>
        <v/>
      </c>
      <c r="J773" s="352">
        <v>100</v>
      </c>
      <c r="K773" s="369" t="str">
        <f t="shared" si="69"/>
        <v/>
      </c>
      <c r="L773" s="353" t="str">
        <f t="shared" si="71"/>
        <v/>
      </c>
      <c r="M773" s="354" t="s">
        <v>68</v>
      </c>
      <c r="N773" s="366" t="str">
        <f t="shared" si="68"/>
        <v/>
      </c>
    </row>
    <row r="774" spans="1:14" ht="17.25" customHeight="1" x14ac:dyDescent="0.3">
      <c r="A774" s="24"/>
      <c r="B774" s="345">
        <v>762</v>
      </c>
      <c r="C774" s="346"/>
      <c r="D774" s="346"/>
      <c r="E774" s="347"/>
      <c r="F774" s="348" t="str">
        <f>IFERROR(VLOOKUP(E774,'Lookup Tables'!$D$4:$F$19,3,FALSE)*$O$6,"")</f>
        <v/>
      </c>
      <c r="G774" s="349">
        <f t="shared" si="66"/>
        <v>100</v>
      </c>
      <c r="H774" s="350" t="str">
        <f t="shared" si="67"/>
        <v/>
      </c>
      <c r="I774" s="351" t="str">
        <f t="shared" si="70"/>
        <v/>
      </c>
      <c r="J774" s="352">
        <v>100</v>
      </c>
      <c r="K774" s="369" t="str">
        <f t="shared" si="69"/>
        <v/>
      </c>
      <c r="L774" s="353" t="str">
        <f t="shared" si="71"/>
        <v/>
      </c>
      <c r="M774" s="354" t="s">
        <v>68</v>
      </c>
      <c r="N774" s="366" t="str">
        <f t="shared" si="68"/>
        <v/>
      </c>
    </row>
    <row r="775" spans="1:14" ht="17.25" customHeight="1" x14ac:dyDescent="0.3">
      <c r="A775" s="24"/>
      <c r="B775" s="345">
        <v>763</v>
      </c>
      <c r="C775" s="346"/>
      <c r="D775" s="346"/>
      <c r="E775" s="347"/>
      <c r="F775" s="348" t="str">
        <f>IFERROR(VLOOKUP(E775,'Lookup Tables'!$D$4:$F$19,3,FALSE)*$O$6,"")</f>
        <v/>
      </c>
      <c r="G775" s="349">
        <f t="shared" si="66"/>
        <v>100</v>
      </c>
      <c r="H775" s="350" t="str">
        <f t="shared" si="67"/>
        <v/>
      </c>
      <c r="I775" s="351" t="str">
        <f t="shared" si="70"/>
        <v/>
      </c>
      <c r="J775" s="352">
        <v>100</v>
      </c>
      <c r="K775" s="369" t="str">
        <f t="shared" si="69"/>
        <v/>
      </c>
      <c r="L775" s="353" t="str">
        <f t="shared" si="71"/>
        <v/>
      </c>
      <c r="M775" s="354" t="s">
        <v>68</v>
      </c>
      <c r="N775" s="366" t="str">
        <f t="shared" si="68"/>
        <v/>
      </c>
    </row>
    <row r="776" spans="1:14" ht="17.25" customHeight="1" x14ac:dyDescent="0.3">
      <c r="A776" s="24"/>
      <c r="B776" s="345">
        <v>764</v>
      </c>
      <c r="C776" s="346"/>
      <c r="D776" s="346"/>
      <c r="E776" s="347"/>
      <c r="F776" s="348" t="str">
        <f>IFERROR(VLOOKUP(E776,'Lookup Tables'!$D$4:$F$19,3,FALSE)*$O$6,"")</f>
        <v/>
      </c>
      <c r="G776" s="349">
        <f t="shared" si="66"/>
        <v>100</v>
      </c>
      <c r="H776" s="350" t="str">
        <f t="shared" si="67"/>
        <v/>
      </c>
      <c r="I776" s="351" t="str">
        <f t="shared" si="70"/>
        <v/>
      </c>
      <c r="J776" s="352">
        <v>100</v>
      </c>
      <c r="K776" s="369" t="str">
        <f t="shared" si="69"/>
        <v/>
      </c>
      <c r="L776" s="353" t="str">
        <f t="shared" si="71"/>
        <v/>
      </c>
      <c r="M776" s="354" t="s">
        <v>68</v>
      </c>
      <c r="N776" s="366" t="str">
        <f t="shared" si="68"/>
        <v/>
      </c>
    </row>
    <row r="777" spans="1:14" ht="17.25" customHeight="1" x14ac:dyDescent="0.3">
      <c r="A777" s="24"/>
      <c r="B777" s="345">
        <v>765</v>
      </c>
      <c r="C777" s="346"/>
      <c r="D777" s="346"/>
      <c r="E777" s="347"/>
      <c r="F777" s="348" t="str">
        <f>IFERROR(VLOOKUP(E777,'Lookup Tables'!$D$4:$F$19,3,FALSE)*$O$6,"")</f>
        <v/>
      </c>
      <c r="G777" s="349">
        <f t="shared" si="66"/>
        <v>100</v>
      </c>
      <c r="H777" s="350" t="str">
        <f t="shared" si="67"/>
        <v/>
      </c>
      <c r="I777" s="351" t="str">
        <f t="shared" si="70"/>
        <v/>
      </c>
      <c r="J777" s="352">
        <v>100</v>
      </c>
      <c r="K777" s="369" t="str">
        <f t="shared" si="69"/>
        <v/>
      </c>
      <c r="L777" s="353" t="str">
        <f t="shared" si="71"/>
        <v/>
      </c>
      <c r="M777" s="354" t="s">
        <v>68</v>
      </c>
      <c r="N777" s="366" t="str">
        <f t="shared" si="68"/>
        <v/>
      </c>
    </row>
    <row r="778" spans="1:14" ht="17.25" customHeight="1" x14ac:dyDescent="0.3">
      <c r="A778" s="24"/>
      <c r="B778" s="345">
        <v>766</v>
      </c>
      <c r="C778" s="346"/>
      <c r="D778" s="346"/>
      <c r="E778" s="347"/>
      <c r="F778" s="348" t="str">
        <f>IFERROR(VLOOKUP(E778,'Lookup Tables'!$D$4:$F$19,3,FALSE)*$O$6,"")</f>
        <v/>
      </c>
      <c r="G778" s="349">
        <f t="shared" si="66"/>
        <v>100</v>
      </c>
      <c r="H778" s="350" t="str">
        <f t="shared" si="67"/>
        <v/>
      </c>
      <c r="I778" s="351" t="str">
        <f t="shared" si="70"/>
        <v/>
      </c>
      <c r="J778" s="352">
        <v>100</v>
      </c>
      <c r="K778" s="369" t="str">
        <f t="shared" si="69"/>
        <v/>
      </c>
      <c r="L778" s="353" t="str">
        <f t="shared" si="71"/>
        <v/>
      </c>
      <c r="M778" s="354" t="s">
        <v>68</v>
      </c>
      <c r="N778" s="366" t="str">
        <f t="shared" si="68"/>
        <v/>
      </c>
    </row>
    <row r="779" spans="1:14" ht="17.25" customHeight="1" x14ac:dyDescent="0.3">
      <c r="A779" s="24"/>
      <c r="B779" s="345">
        <v>767</v>
      </c>
      <c r="C779" s="346"/>
      <c r="D779" s="346"/>
      <c r="E779" s="347"/>
      <c r="F779" s="348" t="str">
        <f>IFERROR(VLOOKUP(E779,'Lookup Tables'!$D$4:$F$19,3,FALSE)*$O$6,"")</f>
        <v/>
      </c>
      <c r="G779" s="349">
        <f t="shared" si="66"/>
        <v>100</v>
      </c>
      <c r="H779" s="350" t="str">
        <f t="shared" si="67"/>
        <v/>
      </c>
      <c r="I779" s="351" t="str">
        <f t="shared" si="70"/>
        <v/>
      </c>
      <c r="J779" s="352">
        <v>100</v>
      </c>
      <c r="K779" s="369" t="str">
        <f t="shared" si="69"/>
        <v/>
      </c>
      <c r="L779" s="353" t="str">
        <f t="shared" si="71"/>
        <v/>
      </c>
      <c r="M779" s="354" t="s">
        <v>68</v>
      </c>
      <c r="N779" s="366" t="str">
        <f t="shared" si="68"/>
        <v/>
      </c>
    </row>
    <row r="780" spans="1:14" ht="17.25" customHeight="1" x14ac:dyDescent="0.3">
      <c r="A780" s="24"/>
      <c r="B780" s="345">
        <v>768</v>
      </c>
      <c r="C780" s="346"/>
      <c r="D780" s="346"/>
      <c r="E780" s="347"/>
      <c r="F780" s="348" t="str">
        <f>IFERROR(VLOOKUP(E780,'Lookup Tables'!$D$4:$F$19,3,FALSE)*$O$6,"")</f>
        <v/>
      </c>
      <c r="G780" s="349">
        <f t="shared" si="66"/>
        <v>100</v>
      </c>
      <c r="H780" s="350" t="str">
        <f t="shared" si="67"/>
        <v/>
      </c>
      <c r="I780" s="351" t="str">
        <f t="shared" si="70"/>
        <v/>
      </c>
      <c r="J780" s="352">
        <v>100</v>
      </c>
      <c r="K780" s="369" t="str">
        <f t="shared" si="69"/>
        <v/>
      </c>
      <c r="L780" s="353" t="str">
        <f t="shared" si="71"/>
        <v/>
      </c>
      <c r="M780" s="354" t="s">
        <v>68</v>
      </c>
      <c r="N780" s="366" t="str">
        <f t="shared" si="68"/>
        <v/>
      </c>
    </row>
    <row r="781" spans="1:14" ht="17.25" customHeight="1" x14ac:dyDescent="0.3">
      <c r="A781" s="24"/>
      <c r="B781" s="345">
        <v>769</v>
      </c>
      <c r="C781" s="346"/>
      <c r="D781" s="346"/>
      <c r="E781" s="347"/>
      <c r="F781" s="348" t="str">
        <f>IFERROR(VLOOKUP(E781,'Lookup Tables'!$D$4:$F$19,3,FALSE)*$O$6,"")</f>
        <v/>
      </c>
      <c r="G781" s="349">
        <f t="shared" ref="G781:G844" si="72">$O$4</f>
        <v>100</v>
      </c>
      <c r="H781" s="350" t="str">
        <f t="shared" ref="H781:H844" si="73">IF(ISBLANK($E781),"",$F781*($O$4/100))</f>
        <v/>
      </c>
      <c r="I781" s="351" t="str">
        <f t="shared" si="70"/>
        <v/>
      </c>
      <c r="J781" s="352">
        <v>100</v>
      </c>
      <c r="K781" s="369" t="str">
        <f t="shared" si="69"/>
        <v/>
      </c>
      <c r="L781" s="353" t="str">
        <f t="shared" si="71"/>
        <v/>
      </c>
      <c r="M781" s="354" t="s">
        <v>68</v>
      </c>
      <c r="N781" s="366" t="str">
        <f t="shared" ref="N781:N844" si="74">IF(ISBLANK($M781),"",IF(ISBLANK($E781),"",$L781*INDEX(Life_expectancy_factor,MATCH($M781,Life_expectancy_input,0))))</f>
        <v/>
      </c>
    </row>
    <row r="782" spans="1:14" ht="17.25" customHeight="1" x14ac:dyDescent="0.3">
      <c r="A782" s="24"/>
      <c r="B782" s="345">
        <v>770</v>
      </c>
      <c r="C782" s="346"/>
      <c r="D782" s="346"/>
      <c r="E782" s="347"/>
      <c r="F782" s="348" t="str">
        <f>IFERROR(VLOOKUP(E782,'Lookup Tables'!$D$4:$F$19,3,FALSE)*$O$6,"")</f>
        <v/>
      </c>
      <c r="G782" s="349">
        <f t="shared" si="72"/>
        <v>100</v>
      </c>
      <c r="H782" s="350" t="str">
        <f t="shared" si="73"/>
        <v/>
      </c>
      <c r="I782" s="351" t="str">
        <f t="shared" si="70"/>
        <v/>
      </c>
      <c r="J782" s="352">
        <v>100</v>
      </c>
      <c r="K782" s="369" t="str">
        <f t="shared" ref="K782:K845" si="75">IF(ISBLANK($E782),"",$I782*($J782/100))</f>
        <v/>
      </c>
      <c r="L782" s="353" t="str">
        <f t="shared" si="71"/>
        <v/>
      </c>
      <c r="M782" s="354" t="s">
        <v>68</v>
      </c>
      <c r="N782" s="366" t="str">
        <f t="shared" si="74"/>
        <v/>
      </c>
    </row>
    <row r="783" spans="1:14" ht="17.25" customHeight="1" x14ac:dyDescent="0.3">
      <c r="A783" s="24"/>
      <c r="B783" s="345">
        <v>771</v>
      </c>
      <c r="C783" s="346"/>
      <c r="D783" s="346"/>
      <c r="E783" s="347"/>
      <c r="F783" s="348" t="str">
        <f>IFERROR(VLOOKUP(E783,'Lookup Tables'!$D$4:$F$19,3,FALSE)*$O$6,"")</f>
        <v/>
      </c>
      <c r="G783" s="349">
        <f t="shared" si="72"/>
        <v>100</v>
      </c>
      <c r="H783" s="350" t="str">
        <f t="shared" si="73"/>
        <v/>
      </c>
      <c r="I783" s="351" t="str">
        <f t="shared" ref="I783:I846" si="76">H783</f>
        <v/>
      </c>
      <c r="J783" s="352">
        <v>100</v>
      </c>
      <c r="K783" s="369" t="str">
        <f t="shared" si="75"/>
        <v/>
      </c>
      <c r="L783" s="353" t="str">
        <f t="shared" ref="L783:L846" si="77">K783</f>
        <v/>
      </c>
      <c r="M783" s="354" t="s">
        <v>68</v>
      </c>
      <c r="N783" s="366" t="str">
        <f t="shared" si="74"/>
        <v/>
      </c>
    </row>
    <row r="784" spans="1:14" ht="17.25" customHeight="1" x14ac:dyDescent="0.3">
      <c r="A784" s="24"/>
      <c r="B784" s="345">
        <v>772</v>
      </c>
      <c r="C784" s="346"/>
      <c r="D784" s="346"/>
      <c r="E784" s="347"/>
      <c r="F784" s="348" t="str">
        <f>IFERROR(VLOOKUP(E784,'Lookup Tables'!$D$4:$F$19,3,FALSE)*$O$6,"")</f>
        <v/>
      </c>
      <c r="G784" s="349">
        <f t="shared" si="72"/>
        <v>100</v>
      </c>
      <c r="H784" s="350" t="str">
        <f t="shared" si="73"/>
        <v/>
      </c>
      <c r="I784" s="351" t="str">
        <f t="shared" si="76"/>
        <v/>
      </c>
      <c r="J784" s="352">
        <v>100</v>
      </c>
      <c r="K784" s="369" t="str">
        <f t="shared" si="75"/>
        <v/>
      </c>
      <c r="L784" s="353" t="str">
        <f t="shared" si="77"/>
        <v/>
      </c>
      <c r="M784" s="354" t="s">
        <v>68</v>
      </c>
      <c r="N784" s="366" t="str">
        <f t="shared" si="74"/>
        <v/>
      </c>
    </row>
    <row r="785" spans="1:14" ht="17.25" customHeight="1" x14ac:dyDescent="0.3">
      <c r="A785" s="24"/>
      <c r="B785" s="345">
        <v>773</v>
      </c>
      <c r="C785" s="346"/>
      <c r="D785" s="346"/>
      <c r="E785" s="347"/>
      <c r="F785" s="348" t="str">
        <f>IFERROR(VLOOKUP(E785,'Lookup Tables'!$D$4:$F$19,3,FALSE)*$O$6,"")</f>
        <v/>
      </c>
      <c r="G785" s="349">
        <f t="shared" si="72"/>
        <v>100</v>
      </c>
      <c r="H785" s="350" t="str">
        <f t="shared" si="73"/>
        <v/>
      </c>
      <c r="I785" s="351" t="str">
        <f t="shared" si="76"/>
        <v/>
      </c>
      <c r="J785" s="352">
        <v>100</v>
      </c>
      <c r="K785" s="369" t="str">
        <f t="shared" si="75"/>
        <v/>
      </c>
      <c r="L785" s="353" t="str">
        <f t="shared" si="77"/>
        <v/>
      </c>
      <c r="M785" s="354" t="s">
        <v>68</v>
      </c>
      <c r="N785" s="366" t="str">
        <f t="shared" si="74"/>
        <v/>
      </c>
    </row>
    <row r="786" spans="1:14" ht="17.25" customHeight="1" x14ac:dyDescent="0.3">
      <c r="A786" s="24"/>
      <c r="B786" s="345">
        <v>774</v>
      </c>
      <c r="C786" s="346"/>
      <c r="D786" s="346"/>
      <c r="E786" s="347"/>
      <c r="F786" s="348" t="str">
        <f>IFERROR(VLOOKUP(E786,'Lookup Tables'!$D$4:$F$19,3,FALSE)*$O$6,"")</f>
        <v/>
      </c>
      <c r="G786" s="349">
        <f t="shared" si="72"/>
        <v>100</v>
      </c>
      <c r="H786" s="350" t="str">
        <f t="shared" si="73"/>
        <v/>
      </c>
      <c r="I786" s="351" t="str">
        <f t="shared" si="76"/>
        <v/>
      </c>
      <c r="J786" s="352">
        <v>100</v>
      </c>
      <c r="K786" s="369" t="str">
        <f t="shared" si="75"/>
        <v/>
      </c>
      <c r="L786" s="353" t="str">
        <f t="shared" si="77"/>
        <v/>
      </c>
      <c r="M786" s="354" t="s">
        <v>68</v>
      </c>
      <c r="N786" s="366" t="str">
        <f t="shared" si="74"/>
        <v/>
      </c>
    </row>
    <row r="787" spans="1:14" ht="17.25" customHeight="1" x14ac:dyDescent="0.3">
      <c r="A787" s="24"/>
      <c r="B787" s="345">
        <v>775</v>
      </c>
      <c r="C787" s="346"/>
      <c r="D787" s="346"/>
      <c r="E787" s="347"/>
      <c r="F787" s="348" t="str">
        <f>IFERROR(VLOOKUP(E787,'Lookup Tables'!$D$4:$F$19,3,FALSE)*$O$6,"")</f>
        <v/>
      </c>
      <c r="G787" s="349">
        <f t="shared" si="72"/>
        <v>100</v>
      </c>
      <c r="H787" s="350" t="str">
        <f t="shared" si="73"/>
        <v/>
      </c>
      <c r="I787" s="351" t="str">
        <f t="shared" si="76"/>
        <v/>
      </c>
      <c r="J787" s="352">
        <v>100</v>
      </c>
      <c r="K787" s="369" t="str">
        <f t="shared" si="75"/>
        <v/>
      </c>
      <c r="L787" s="353" t="str">
        <f t="shared" si="77"/>
        <v/>
      </c>
      <c r="M787" s="354" t="s">
        <v>68</v>
      </c>
      <c r="N787" s="366" t="str">
        <f t="shared" si="74"/>
        <v/>
      </c>
    </row>
    <row r="788" spans="1:14" ht="17.25" customHeight="1" x14ac:dyDescent="0.3">
      <c r="A788" s="24"/>
      <c r="B788" s="345">
        <v>776</v>
      </c>
      <c r="C788" s="346"/>
      <c r="D788" s="346"/>
      <c r="E788" s="347"/>
      <c r="F788" s="348" t="str">
        <f>IFERROR(VLOOKUP(E788,'Lookup Tables'!$D$4:$F$19,3,FALSE)*$O$6,"")</f>
        <v/>
      </c>
      <c r="G788" s="349">
        <f t="shared" si="72"/>
        <v>100</v>
      </c>
      <c r="H788" s="350" t="str">
        <f t="shared" si="73"/>
        <v/>
      </c>
      <c r="I788" s="351" t="str">
        <f t="shared" si="76"/>
        <v/>
      </c>
      <c r="J788" s="352">
        <v>100</v>
      </c>
      <c r="K788" s="369" t="str">
        <f t="shared" si="75"/>
        <v/>
      </c>
      <c r="L788" s="353" t="str">
        <f t="shared" si="77"/>
        <v/>
      </c>
      <c r="M788" s="354" t="s">
        <v>68</v>
      </c>
      <c r="N788" s="366" t="str">
        <f t="shared" si="74"/>
        <v/>
      </c>
    </row>
    <row r="789" spans="1:14" ht="17.25" customHeight="1" x14ac:dyDescent="0.3">
      <c r="A789" s="24"/>
      <c r="B789" s="345">
        <v>777</v>
      </c>
      <c r="C789" s="346"/>
      <c r="D789" s="346"/>
      <c r="E789" s="347"/>
      <c r="F789" s="348" t="str">
        <f>IFERROR(VLOOKUP(E789,'Lookup Tables'!$D$4:$F$19,3,FALSE)*$O$6,"")</f>
        <v/>
      </c>
      <c r="G789" s="349">
        <f t="shared" si="72"/>
        <v>100</v>
      </c>
      <c r="H789" s="350" t="str">
        <f t="shared" si="73"/>
        <v/>
      </c>
      <c r="I789" s="351" t="str">
        <f t="shared" si="76"/>
        <v/>
      </c>
      <c r="J789" s="352">
        <v>100</v>
      </c>
      <c r="K789" s="369" t="str">
        <f t="shared" si="75"/>
        <v/>
      </c>
      <c r="L789" s="353" t="str">
        <f t="shared" si="77"/>
        <v/>
      </c>
      <c r="M789" s="354" t="s">
        <v>68</v>
      </c>
      <c r="N789" s="366" t="str">
        <f t="shared" si="74"/>
        <v/>
      </c>
    </row>
    <row r="790" spans="1:14" ht="17.25" customHeight="1" x14ac:dyDescent="0.3">
      <c r="A790" s="24"/>
      <c r="B790" s="345">
        <v>778</v>
      </c>
      <c r="C790" s="346"/>
      <c r="D790" s="346"/>
      <c r="E790" s="347"/>
      <c r="F790" s="348" t="str">
        <f>IFERROR(VLOOKUP(E790,'Lookup Tables'!$D$4:$F$19,3,FALSE)*$O$6,"")</f>
        <v/>
      </c>
      <c r="G790" s="349">
        <f t="shared" si="72"/>
        <v>100</v>
      </c>
      <c r="H790" s="350" t="str">
        <f t="shared" si="73"/>
        <v/>
      </c>
      <c r="I790" s="351" t="str">
        <f t="shared" si="76"/>
        <v/>
      </c>
      <c r="J790" s="352">
        <v>100</v>
      </c>
      <c r="K790" s="369" t="str">
        <f t="shared" si="75"/>
        <v/>
      </c>
      <c r="L790" s="353" t="str">
        <f t="shared" si="77"/>
        <v/>
      </c>
      <c r="M790" s="354" t="s">
        <v>68</v>
      </c>
      <c r="N790" s="366" t="str">
        <f t="shared" si="74"/>
        <v/>
      </c>
    </row>
    <row r="791" spans="1:14" ht="17.25" customHeight="1" x14ac:dyDescent="0.3">
      <c r="A791" s="24"/>
      <c r="B791" s="345">
        <v>779</v>
      </c>
      <c r="C791" s="346"/>
      <c r="D791" s="346"/>
      <c r="E791" s="347"/>
      <c r="F791" s="348" t="str">
        <f>IFERROR(VLOOKUP(E791,'Lookup Tables'!$D$4:$F$19,3,FALSE)*$O$6,"")</f>
        <v/>
      </c>
      <c r="G791" s="349">
        <f t="shared" si="72"/>
        <v>100</v>
      </c>
      <c r="H791" s="350" t="str">
        <f t="shared" si="73"/>
        <v/>
      </c>
      <c r="I791" s="351" t="str">
        <f t="shared" si="76"/>
        <v/>
      </c>
      <c r="J791" s="352">
        <v>100</v>
      </c>
      <c r="K791" s="369" t="str">
        <f t="shared" si="75"/>
        <v/>
      </c>
      <c r="L791" s="353" t="str">
        <f t="shared" si="77"/>
        <v/>
      </c>
      <c r="M791" s="354" t="s">
        <v>68</v>
      </c>
      <c r="N791" s="366" t="str">
        <f t="shared" si="74"/>
        <v/>
      </c>
    </row>
    <row r="792" spans="1:14" ht="17.25" customHeight="1" x14ac:dyDescent="0.3">
      <c r="A792" s="24"/>
      <c r="B792" s="345">
        <v>780</v>
      </c>
      <c r="C792" s="346"/>
      <c r="D792" s="346"/>
      <c r="E792" s="347"/>
      <c r="F792" s="348" t="str">
        <f>IFERROR(VLOOKUP(E792,'Lookup Tables'!$D$4:$F$19,3,FALSE)*$O$6,"")</f>
        <v/>
      </c>
      <c r="G792" s="349">
        <f t="shared" si="72"/>
        <v>100</v>
      </c>
      <c r="H792" s="350" t="str">
        <f t="shared" si="73"/>
        <v/>
      </c>
      <c r="I792" s="351" t="str">
        <f t="shared" si="76"/>
        <v/>
      </c>
      <c r="J792" s="352">
        <v>100</v>
      </c>
      <c r="K792" s="369" t="str">
        <f t="shared" si="75"/>
        <v/>
      </c>
      <c r="L792" s="353" t="str">
        <f t="shared" si="77"/>
        <v/>
      </c>
      <c r="M792" s="354" t="s">
        <v>68</v>
      </c>
      <c r="N792" s="366" t="str">
        <f t="shared" si="74"/>
        <v/>
      </c>
    </row>
    <row r="793" spans="1:14" ht="17.25" customHeight="1" x14ac:dyDescent="0.3">
      <c r="A793" s="24"/>
      <c r="B793" s="345">
        <v>781</v>
      </c>
      <c r="C793" s="346"/>
      <c r="D793" s="346"/>
      <c r="E793" s="347"/>
      <c r="F793" s="348" t="str">
        <f>IFERROR(VLOOKUP(E793,'Lookup Tables'!$D$4:$F$19,3,FALSE)*$O$6,"")</f>
        <v/>
      </c>
      <c r="G793" s="349">
        <f t="shared" si="72"/>
        <v>100</v>
      </c>
      <c r="H793" s="350" t="str">
        <f t="shared" si="73"/>
        <v/>
      </c>
      <c r="I793" s="351" t="str">
        <f t="shared" si="76"/>
        <v/>
      </c>
      <c r="J793" s="352">
        <v>100</v>
      </c>
      <c r="K793" s="369" t="str">
        <f t="shared" si="75"/>
        <v/>
      </c>
      <c r="L793" s="353" t="str">
        <f t="shared" si="77"/>
        <v/>
      </c>
      <c r="M793" s="354" t="s">
        <v>68</v>
      </c>
      <c r="N793" s="366" t="str">
        <f t="shared" si="74"/>
        <v/>
      </c>
    </row>
    <row r="794" spans="1:14" ht="17.25" customHeight="1" x14ac:dyDescent="0.3">
      <c r="A794" s="24"/>
      <c r="B794" s="345">
        <v>782</v>
      </c>
      <c r="C794" s="346"/>
      <c r="D794" s="346"/>
      <c r="E794" s="347"/>
      <c r="F794" s="348" t="str">
        <f>IFERROR(VLOOKUP(E794,'Lookup Tables'!$D$4:$F$19,3,FALSE)*$O$6,"")</f>
        <v/>
      </c>
      <c r="G794" s="349">
        <f t="shared" si="72"/>
        <v>100</v>
      </c>
      <c r="H794" s="350" t="str">
        <f t="shared" si="73"/>
        <v/>
      </c>
      <c r="I794" s="351" t="str">
        <f t="shared" si="76"/>
        <v/>
      </c>
      <c r="J794" s="352">
        <v>100</v>
      </c>
      <c r="K794" s="369" t="str">
        <f t="shared" si="75"/>
        <v/>
      </c>
      <c r="L794" s="353" t="str">
        <f t="shared" si="77"/>
        <v/>
      </c>
      <c r="M794" s="354" t="s">
        <v>68</v>
      </c>
      <c r="N794" s="366" t="str">
        <f t="shared" si="74"/>
        <v/>
      </c>
    </row>
    <row r="795" spans="1:14" ht="17.25" customHeight="1" x14ac:dyDescent="0.3">
      <c r="A795" s="24"/>
      <c r="B795" s="345">
        <v>783</v>
      </c>
      <c r="C795" s="346"/>
      <c r="D795" s="346"/>
      <c r="E795" s="347"/>
      <c r="F795" s="348" t="str">
        <f>IFERROR(VLOOKUP(E795,'Lookup Tables'!$D$4:$F$19,3,FALSE)*$O$6,"")</f>
        <v/>
      </c>
      <c r="G795" s="349">
        <f t="shared" si="72"/>
        <v>100</v>
      </c>
      <c r="H795" s="350" t="str">
        <f t="shared" si="73"/>
        <v/>
      </c>
      <c r="I795" s="351" t="str">
        <f t="shared" si="76"/>
        <v/>
      </c>
      <c r="J795" s="352">
        <v>100</v>
      </c>
      <c r="K795" s="369" t="str">
        <f t="shared" si="75"/>
        <v/>
      </c>
      <c r="L795" s="353" t="str">
        <f t="shared" si="77"/>
        <v/>
      </c>
      <c r="M795" s="354" t="s">
        <v>68</v>
      </c>
      <c r="N795" s="366" t="str">
        <f t="shared" si="74"/>
        <v/>
      </c>
    </row>
    <row r="796" spans="1:14" ht="17.25" customHeight="1" x14ac:dyDescent="0.3">
      <c r="A796" s="24"/>
      <c r="B796" s="345">
        <v>784</v>
      </c>
      <c r="C796" s="346"/>
      <c r="D796" s="346"/>
      <c r="E796" s="347"/>
      <c r="F796" s="348" t="str">
        <f>IFERROR(VLOOKUP(E796,'Lookup Tables'!$D$4:$F$19,3,FALSE)*$O$6,"")</f>
        <v/>
      </c>
      <c r="G796" s="349">
        <f t="shared" si="72"/>
        <v>100</v>
      </c>
      <c r="H796" s="350" t="str">
        <f t="shared" si="73"/>
        <v/>
      </c>
      <c r="I796" s="351" t="str">
        <f t="shared" si="76"/>
        <v/>
      </c>
      <c r="J796" s="352">
        <v>100</v>
      </c>
      <c r="K796" s="369" t="str">
        <f t="shared" si="75"/>
        <v/>
      </c>
      <c r="L796" s="353" t="str">
        <f t="shared" si="77"/>
        <v/>
      </c>
      <c r="M796" s="354" t="s">
        <v>68</v>
      </c>
      <c r="N796" s="366" t="str">
        <f t="shared" si="74"/>
        <v/>
      </c>
    </row>
    <row r="797" spans="1:14" ht="17.25" customHeight="1" x14ac:dyDescent="0.3">
      <c r="A797" s="24"/>
      <c r="B797" s="345">
        <v>785</v>
      </c>
      <c r="C797" s="346"/>
      <c r="D797" s="346"/>
      <c r="E797" s="347"/>
      <c r="F797" s="348" t="str">
        <f>IFERROR(VLOOKUP(E797,'Lookup Tables'!$D$4:$F$19,3,FALSE)*$O$6,"")</f>
        <v/>
      </c>
      <c r="G797" s="349">
        <f t="shared" si="72"/>
        <v>100</v>
      </c>
      <c r="H797" s="350" t="str">
        <f t="shared" si="73"/>
        <v/>
      </c>
      <c r="I797" s="351" t="str">
        <f t="shared" si="76"/>
        <v/>
      </c>
      <c r="J797" s="352">
        <v>100</v>
      </c>
      <c r="K797" s="369" t="str">
        <f t="shared" si="75"/>
        <v/>
      </c>
      <c r="L797" s="353" t="str">
        <f t="shared" si="77"/>
        <v/>
      </c>
      <c r="M797" s="354" t="s">
        <v>68</v>
      </c>
      <c r="N797" s="366" t="str">
        <f t="shared" si="74"/>
        <v/>
      </c>
    </row>
    <row r="798" spans="1:14" ht="17.25" customHeight="1" x14ac:dyDescent="0.3">
      <c r="A798" s="24"/>
      <c r="B798" s="345">
        <v>786</v>
      </c>
      <c r="C798" s="346"/>
      <c r="D798" s="346"/>
      <c r="E798" s="347"/>
      <c r="F798" s="348" t="str">
        <f>IFERROR(VLOOKUP(E798,'Lookup Tables'!$D$4:$F$19,3,FALSE)*$O$6,"")</f>
        <v/>
      </c>
      <c r="G798" s="349">
        <f t="shared" si="72"/>
        <v>100</v>
      </c>
      <c r="H798" s="350" t="str">
        <f t="shared" si="73"/>
        <v/>
      </c>
      <c r="I798" s="351" t="str">
        <f t="shared" si="76"/>
        <v/>
      </c>
      <c r="J798" s="352">
        <v>100</v>
      </c>
      <c r="K798" s="369" t="str">
        <f t="shared" si="75"/>
        <v/>
      </c>
      <c r="L798" s="353" t="str">
        <f t="shared" si="77"/>
        <v/>
      </c>
      <c r="M798" s="354" t="s">
        <v>68</v>
      </c>
      <c r="N798" s="366" t="str">
        <f t="shared" si="74"/>
        <v/>
      </c>
    </row>
    <row r="799" spans="1:14" ht="17.25" customHeight="1" x14ac:dyDescent="0.3">
      <c r="A799" s="24"/>
      <c r="B799" s="345">
        <v>787</v>
      </c>
      <c r="C799" s="346"/>
      <c r="D799" s="346"/>
      <c r="E799" s="347"/>
      <c r="F799" s="348" t="str">
        <f>IFERROR(VLOOKUP(E799,'Lookup Tables'!$D$4:$F$19,3,FALSE)*$O$6,"")</f>
        <v/>
      </c>
      <c r="G799" s="349">
        <f t="shared" si="72"/>
        <v>100</v>
      </c>
      <c r="H799" s="350" t="str">
        <f t="shared" si="73"/>
        <v/>
      </c>
      <c r="I799" s="351" t="str">
        <f t="shared" si="76"/>
        <v/>
      </c>
      <c r="J799" s="352">
        <v>100</v>
      </c>
      <c r="K799" s="369" t="str">
        <f t="shared" si="75"/>
        <v/>
      </c>
      <c r="L799" s="353" t="str">
        <f t="shared" si="77"/>
        <v/>
      </c>
      <c r="M799" s="354" t="s">
        <v>68</v>
      </c>
      <c r="N799" s="366" t="str">
        <f t="shared" si="74"/>
        <v/>
      </c>
    </row>
    <row r="800" spans="1:14" ht="17.25" customHeight="1" x14ac:dyDescent="0.3">
      <c r="A800" s="24"/>
      <c r="B800" s="345">
        <v>788</v>
      </c>
      <c r="C800" s="346"/>
      <c r="D800" s="346"/>
      <c r="E800" s="347"/>
      <c r="F800" s="348" t="str">
        <f>IFERROR(VLOOKUP(E800,'Lookup Tables'!$D$4:$F$19,3,FALSE)*$O$6,"")</f>
        <v/>
      </c>
      <c r="G800" s="349">
        <f t="shared" si="72"/>
        <v>100</v>
      </c>
      <c r="H800" s="350" t="str">
        <f t="shared" si="73"/>
        <v/>
      </c>
      <c r="I800" s="351" t="str">
        <f t="shared" si="76"/>
        <v/>
      </c>
      <c r="J800" s="352">
        <v>100</v>
      </c>
      <c r="K800" s="369" t="str">
        <f t="shared" si="75"/>
        <v/>
      </c>
      <c r="L800" s="353" t="str">
        <f t="shared" si="77"/>
        <v/>
      </c>
      <c r="M800" s="354" t="s">
        <v>68</v>
      </c>
      <c r="N800" s="366" t="str">
        <f t="shared" si="74"/>
        <v/>
      </c>
    </row>
    <row r="801" spans="1:14" ht="17.25" customHeight="1" x14ac:dyDescent="0.3">
      <c r="A801" s="24"/>
      <c r="B801" s="345">
        <v>789</v>
      </c>
      <c r="C801" s="346"/>
      <c r="D801" s="346"/>
      <c r="E801" s="347"/>
      <c r="F801" s="348" t="str">
        <f>IFERROR(VLOOKUP(E801,'Lookup Tables'!$D$4:$F$19,3,FALSE)*$O$6,"")</f>
        <v/>
      </c>
      <c r="G801" s="349">
        <f t="shared" si="72"/>
        <v>100</v>
      </c>
      <c r="H801" s="350" t="str">
        <f t="shared" si="73"/>
        <v/>
      </c>
      <c r="I801" s="351" t="str">
        <f t="shared" si="76"/>
        <v/>
      </c>
      <c r="J801" s="352">
        <v>100</v>
      </c>
      <c r="K801" s="369" t="str">
        <f t="shared" si="75"/>
        <v/>
      </c>
      <c r="L801" s="353" t="str">
        <f t="shared" si="77"/>
        <v/>
      </c>
      <c r="M801" s="354" t="s">
        <v>68</v>
      </c>
      <c r="N801" s="366" t="str">
        <f t="shared" si="74"/>
        <v/>
      </c>
    </row>
    <row r="802" spans="1:14" ht="17.25" customHeight="1" x14ac:dyDescent="0.3">
      <c r="A802" s="24"/>
      <c r="B802" s="345">
        <v>790</v>
      </c>
      <c r="C802" s="346"/>
      <c r="D802" s="346"/>
      <c r="E802" s="347"/>
      <c r="F802" s="348" t="str">
        <f>IFERROR(VLOOKUP(E802,'Lookup Tables'!$D$4:$F$19,3,FALSE)*$O$6,"")</f>
        <v/>
      </c>
      <c r="G802" s="349">
        <f t="shared" si="72"/>
        <v>100</v>
      </c>
      <c r="H802" s="350" t="str">
        <f t="shared" si="73"/>
        <v/>
      </c>
      <c r="I802" s="351" t="str">
        <f t="shared" si="76"/>
        <v/>
      </c>
      <c r="J802" s="352">
        <v>100</v>
      </c>
      <c r="K802" s="369" t="str">
        <f t="shared" si="75"/>
        <v/>
      </c>
      <c r="L802" s="353" t="str">
        <f t="shared" si="77"/>
        <v/>
      </c>
      <c r="M802" s="354" t="s">
        <v>68</v>
      </c>
      <c r="N802" s="366" t="str">
        <f t="shared" si="74"/>
        <v/>
      </c>
    </row>
    <row r="803" spans="1:14" ht="17.25" customHeight="1" x14ac:dyDescent="0.3">
      <c r="A803" s="24"/>
      <c r="B803" s="345">
        <v>791</v>
      </c>
      <c r="C803" s="346"/>
      <c r="D803" s="346"/>
      <c r="E803" s="347"/>
      <c r="F803" s="348" t="str">
        <f>IFERROR(VLOOKUP(E803,'Lookup Tables'!$D$4:$F$19,3,FALSE)*$O$6,"")</f>
        <v/>
      </c>
      <c r="G803" s="349">
        <f t="shared" si="72"/>
        <v>100</v>
      </c>
      <c r="H803" s="350" t="str">
        <f t="shared" si="73"/>
        <v/>
      </c>
      <c r="I803" s="351" t="str">
        <f t="shared" si="76"/>
        <v/>
      </c>
      <c r="J803" s="352">
        <v>100</v>
      </c>
      <c r="K803" s="369" t="str">
        <f t="shared" si="75"/>
        <v/>
      </c>
      <c r="L803" s="353" t="str">
        <f t="shared" si="77"/>
        <v/>
      </c>
      <c r="M803" s="354" t="s">
        <v>68</v>
      </c>
      <c r="N803" s="366" t="str">
        <f t="shared" si="74"/>
        <v/>
      </c>
    </row>
    <row r="804" spans="1:14" ht="17.25" customHeight="1" x14ac:dyDescent="0.3">
      <c r="A804" s="24"/>
      <c r="B804" s="345">
        <v>792</v>
      </c>
      <c r="C804" s="346"/>
      <c r="D804" s="346"/>
      <c r="E804" s="347"/>
      <c r="F804" s="348" t="str">
        <f>IFERROR(VLOOKUP(E804,'Lookup Tables'!$D$4:$F$19,3,FALSE)*$O$6,"")</f>
        <v/>
      </c>
      <c r="G804" s="349">
        <f t="shared" si="72"/>
        <v>100</v>
      </c>
      <c r="H804" s="350" t="str">
        <f t="shared" si="73"/>
        <v/>
      </c>
      <c r="I804" s="351" t="str">
        <f t="shared" si="76"/>
        <v/>
      </c>
      <c r="J804" s="352">
        <v>100</v>
      </c>
      <c r="K804" s="369" t="str">
        <f t="shared" si="75"/>
        <v/>
      </c>
      <c r="L804" s="353" t="str">
        <f t="shared" si="77"/>
        <v/>
      </c>
      <c r="M804" s="354" t="s">
        <v>68</v>
      </c>
      <c r="N804" s="366" t="str">
        <f t="shared" si="74"/>
        <v/>
      </c>
    </row>
    <row r="805" spans="1:14" ht="17.25" customHeight="1" x14ac:dyDescent="0.3">
      <c r="A805" s="24"/>
      <c r="B805" s="345">
        <v>793</v>
      </c>
      <c r="C805" s="346"/>
      <c r="D805" s="346"/>
      <c r="E805" s="347"/>
      <c r="F805" s="348" t="str">
        <f>IFERROR(VLOOKUP(E805,'Lookup Tables'!$D$4:$F$19,3,FALSE)*$O$6,"")</f>
        <v/>
      </c>
      <c r="G805" s="349">
        <f t="shared" si="72"/>
        <v>100</v>
      </c>
      <c r="H805" s="350" t="str">
        <f t="shared" si="73"/>
        <v/>
      </c>
      <c r="I805" s="351" t="str">
        <f t="shared" si="76"/>
        <v/>
      </c>
      <c r="J805" s="352">
        <v>100</v>
      </c>
      <c r="K805" s="369" t="str">
        <f t="shared" si="75"/>
        <v/>
      </c>
      <c r="L805" s="353" t="str">
        <f t="shared" si="77"/>
        <v/>
      </c>
      <c r="M805" s="354" t="s">
        <v>68</v>
      </c>
      <c r="N805" s="366" t="str">
        <f t="shared" si="74"/>
        <v/>
      </c>
    </row>
    <row r="806" spans="1:14" ht="17.25" customHeight="1" x14ac:dyDescent="0.3">
      <c r="A806" s="24"/>
      <c r="B806" s="345">
        <v>794</v>
      </c>
      <c r="C806" s="346"/>
      <c r="D806" s="346"/>
      <c r="E806" s="347"/>
      <c r="F806" s="348" t="str">
        <f>IFERROR(VLOOKUP(E806,'Lookup Tables'!$D$4:$F$19,3,FALSE)*$O$6,"")</f>
        <v/>
      </c>
      <c r="G806" s="349">
        <f t="shared" si="72"/>
        <v>100</v>
      </c>
      <c r="H806" s="350" t="str">
        <f t="shared" si="73"/>
        <v/>
      </c>
      <c r="I806" s="351" t="str">
        <f t="shared" si="76"/>
        <v/>
      </c>
      <c r="J806" s="352">
        <v>100</v>
      </c>
      <c r="K806" s="369" t="str">
        <f t="shared" si="75"/>
        <v/>
      </c>
      <c r="L806" s="353" t="str">
        <f t="shared" si="77"/>
        <v/>
      </c>
      <c r="M806" s="354" t="s">
        <v>68</v>
      </c>
      <c r="N806" s="366" t="str">
        <f t="shared" si="74"/>
        <v/>
      </c>
    </row>
    <row r="807" spans="1:14" ht="17.25" customHeight="1" x14ac:dyDescent="0.3">
      <c r="A807" s="24"/>
      <c r="B807" s="345">
        <v>795</v>
      </c>
      <c r="C807" s="346"/>
      <c r="D807" s="346"/>
      <c r="E807" s="347"/>
      <c r="F807" s="348" t="str">
        <f>IFERROR(VLOOKUP(E807,'Lookup Tables'!$D$4:$F$19,3,FALSE)*$O$6,"")</f>
        <v/>
      </c>
      <c r="G807" s="349">
        <f t="shared" si="72"/>
        <v>100</v>
      </c>
      <c r="H807" s="350" t="str">
        <f t="shared" si="73"/>
        <v/>
      </c>
      <c r="I807" s="351" t="str">
        <f t="shared" si="76"/>
        <v/>
      </c>
      <c r="J807" s="352">
        <v>100</v>
      </c>
      <c r="K807" s="369" t="str">
        <f t="shared" si="75"/>
        <v/>
      </c>
      <c r="L807" s="353" t="str">
        <f t="shared" si="77"/>
        <v/>
      </c>
      <c r="M807" s="354" t="s">
        <v>68</v>
      </c>
      <c r="N807" s="366" t="str">
        <f t="shared" si="74"/>
        <v/>
      </c>
    </row>
    <row r="808" spans="1:14" ht="17.25" customHeight="1" x14ac:dyDescent="0.3">
      <c r="A808" s="24"/>
      <c r="B808" s="345">
        <v>796</v>
      </c>
      <c r="C808" s="346"/>
      <c r="D808" s="346"/>
      <c r="E808" s="347"/>
      <c r="F808" s="348" t="str">
        <f>IFERROR(VLOOKUP(E808,'Lookup Tables'!$D$4:$F$19,3,FALSE)*$O$6,"")</f>
        <v/>
      </c>
      <c r="G808" s="349">
        <f t="shared" si="72"/>
        <v>100</v>
      </c>
      <c r="H808" s="350" t="str">
        <f t="shared" si="73"/>
        <v/>
      </c>
      <c r="I808" s="351" t="str">
        <f t="shared" si="76"/>
        <v/>
      </c>
      <c r="J808" s="352">
        <v>100</v>
      </c>
      <c r="K808" s="369" t="str">
        <f t="shared" si="75"/>
        <v/>
      </c>
      <c r="L808" s="353" t="str">
        <f t="shared" si="77"/>
        <v/>
      </c>
      <c r="M808" s="354" t="s">
        <v>68</v>
      </c>
      <c r="N808" s="366" t="str">
        <f t="shared" si="74"/>
        <v/>
      </c>
    </row>
    <row r="809" spans="1:14" ht="17.25" customHeight="1" x14ac:dyDescent="0.3">
      <c r="A809" s="24"/>
      <c r="B809" s="345">
        <v>797</v>
      </c>
      <c r="C809" s="346"/>
      <c r="D809" s="346"/>
      <c r="E809" s="347"/>
      <c r="F809" s="348" t="str">
        <f>IFERROR(VLOOKUP(E809,'Lookup Tables'!$D$4:$F$19,3,FALSE)*$O$6,"")</f>
        <v/>
      </c>
      <c r="G809" s="349">
        <f t="shared" si="72"/>
        <v>100</v>
      </c>
      <c r="H809" s="350" t="str">
        <f t="shared" si="73"/>
        <v/>
      </c>
      <c r="I809" s="351" t="str">
        <f t="shared" si="76"/>
        <v/>
      </c>
      <c r="J809" s="352">
        <v>100</v>
      </c>
      <c r="K809" s="369" t="str">
        <f t="shared" si="75"/>
        <v/>
      </c>
      <c r="L809" s="353" t="str">
        <f t="shared" si="77"/>
        <v/>
      </c>
      <c r="M809" s="354" t="s">
        <v>68</v>
      </c>
      <c r="N809" s="366" t="str">
        <f t="shared" si="74"/>
        <v/>
      </c>
    </row>
    <row r="810" spans="1:14" ht="17.25" customHeight="1" x14ac:dyDescent="0.3">
      <c r="A810" s="24"/>
      <c r="B810" s="345">
        <v>798</v>
      </c>
      <c r="C810" s="346"/>
      <c r="D810" s="346"/>
      <c r="E810" s="347"/>
      <c r="F810" s="348" t="str">
        <f>IFERROR(VLOOKUP(E810,'Lookup Tables'!$D$4:$F$19,3,FALSE)*$O$6,"")</f>
        <v/>
      </c>
      <c r="G810" s="349">
        <f t="shared" si="72"/>
        <v>100</v>
      </c>
      <c r="H810" s="350" t="str">
        <f t="shared" si="73"/>
        <v/>
      </c>
      <c r="I810" s="351" t="str">
        <f t="shared" si="76"/>
        <v/>
      </c>
      <c r="J810" s="352">
        <v>100</v>
      </c>
      <c r="K810" s="369" t="str">
        <f t="shared" si="75"/>
        <v/>
      </c>
      <c r="L810" s="353" t="str">
        <f t="shared" si="77"/>
        <v/>
      </c>
      <c r="M810" s="354" t="s">
        <v>68</v>
      </c>
      <c r="N810" s="366" t="str">
        <f t="shared" si="74"/>
        <v/>
      </c>
    </row>
    <row r="811" spans="1:14" ht="17.25" customHeight="1" x14ac:dyDescent="0.3">
      <c r="A811" s="24"/>
      <c r="B811" s="345">
        <v>799</v>
      </c>
      <c r="C811" s="346"/>
      <c r="D811" s="346"/>
      <c r="E811" s="347"/>
      <c r="F811" s="348" t="str">
        <f>IFERROR(VLOOKUP(E811,'Lookup Tables'!$D$4:$F$19,3,FALSE)*$O$6,"")</f>
        <v/>
      </c>
      <c r="G811" s="349">
        <f t="shared" si="72"/>
        <v>100</v>
      </c>
      <c r="H811" s="350" t="str">
        <f t="shared" si="73"/>
        <v/>
      </c>
      <c r="I811" s="351" t="str">
        <f t="shared" si="76"/>
        <v/>
      </c>
      <c r="J811" s="352">
        <v>100</v>
      </c>
      <c r="K811" s="369" t="str">
        <f t="shared" si="75"/>
        <v/>
      </c>
      <c r="L811" s="353" t="str">
        <f t="shared" si="77"/>
        <v/>
      </c>
      <c r="M811" s="354" t="s">
        <v>68</v>
      </c>
      <c r="N811" s="366" t="str">
        <f t="shared" si="74"/>
        <v/>
      </c>
    </row>
    <row r="812" spans="1:14" ht="17.25" customHeight="1" x14ac:dyDescent="0.3">
      <c r="A812" s="24"/>
      <c r="B812" s="345">
        <v>800</v>
      </c>
      <c r="C812" s="346"/>
      <c r="D812" s="346"/>
      <c r="E812" s="347"/>
      <c r="F812" s="348" t="str">
        <f>IFERROR(VLOOKUP(E812,'Lookup Tables'!$D$4:$F$19,3,FALSE)*$O$6,"")</f>
        <v/>
      </c>
      <c r="G812" s="349">
        <f t="shared" si="72"/>
        <v>100</v>
      </c>
      <c r="H812" s="350" t="str">
        <f t="shared" si="73"/>
        <v/>
      </c>
      <c r="I812" s="351" t="str">
        <f t="shared" si="76"/>
        <v/>
      </c>
      <c r="J812" s="352">
        <v>100</v>
      </c>
      <c r="K812" s="369" t="str">
        <f t="shared" si="75"/>
        <v/>
      </c>
      <c r="L812" s="353" t="str">
        <f t="shared" si="77"/>
        <v/>
      </c>
      <c r="M812" s="354" t="s">
        <v>68</v>
      </c>
      <c r="N812" s="366" t="str">
        <f t="shared" si="74"/>
        <v/>
      </c>
    </row>
    <row r="813" spans="1:14" ht="17.25" customHeight="1" x14ac:dyDescent="0.3">
      <c r="A813" s="24"/>
      <c r="B813" s="345">
        <v>801</v>
      </c>
      <c r="C813" s="346"/>
      <c r="D813" s="346"/>
      <c r="E813" s="347"/>
      <c r="F813" s="348" t="str">
        <f>IFERROR(VLOOKUP(E813,'Lookup Tables'!$D$4:$F$19,3,FALSE)*$O$6,"")</f>
        <v/>
      </c>
      <c r="G813" s="349">
        <f t="shared" si="72"/>
        <v>100</v>
      </c>
      <c r="H813" s="350" t="str">
        <f t="shared" si="73"/>
        <v/>
      </c>
      <c r="I813" s="351" t="str">
        <f t="shared" si="76"/>
        <v/>
      </c>
      <c r="J813" s="352">
        <v>100</v>
      </c>
      <c r="K813" s="369" t="str">
        <f t="shared" si="75"/>
        <v/>
      </c>
      <c r="L813" s="353" t="str">
        <f t="shared" si="77"/>
        <v/>
      </c>
      <c r="M813" s="354" t="s">
        <v>68</v>
      </c>
      <c r="N813" s="366" t="str">
        <f t="shared" si="74"/>
        <v/>
      </c>
    </row>
    <row r="814" spans="1:14" ht="17.25" customHeight="1" x14ac:dyDescent="0.3">
      <c r="A814" s="24"/>
      <c r="B814" s="345">
        <v>802</v>
      </c>
      <c r="C814" s="346"/>
      <c r="D814" s="346"/>
      <c r="E814" s="347"/>
      <c r="F814" s="348" t="str">
        <f>IFERROR(VLOOKUP(E814,'Lookup Tables'!$D$4:$F$19,3,FALSE)*$O$6,"")</f>
        <v/>
      </c>
      <c r="G814" s="349">
        <f t="shared" si="72"/>
        <v>100</v>
      </c>
      <c r="H814" s="350" t="str">
        <f t="shared" si="73"/>
        <v/>
      </c>
      <c r="I814" s="351" t="str">
        <f t="shared" si="76"/>
        <v/>
      </c>
      <c r="J814" s="352">
        <v>100</v>
      </c>
      <c r="K814" s="369" t="str">
        <f t="shared" si="75"/>
        <v/>
      </c>
      <c r="L814" s="353" t="str">
        <f t="shared" si="77"/>
        <v/>
      </c>
      <c r="M814" s="354" t="s">
        <v>68</v>
      </c>
      <c r="N814" s="366" t="str">
        <f t="shared" si="74"/>
        <v/>
      </c>
    </row>
    <row r="815" spans="1:14" ht="17.25" customHeight="1" x14ac:dyDescent="0.3">
      <c r="A815" s="24"/>
      <c r="B815" s="345">
        <v>803</v>
      </c>
      <c r="C815" s="346"/>
      <c r="D815" s="346"/>
      <c r="E815" s="347"/>
      <c r="F815" s="348" t="str">
        <f>IFERROR(VLOOKUP(E815,'Lookup Tables'!$D$4:$F$19,3,FALSE)*$O$6,"")</f>
        <v/>
      </c>
      <c r="G815" s="349">
        <f t="shared" si="72"/>
        <v>100</v>
      </c>
      <c r="H815" s="350" t="str">
        <f t="shared" si="73"/>
        <v/>
      </c>
      <c r="I815" s="351" t="str">
        <f t="shared" si="76"/>
        <v/>
      </c>
      <c r="J815" s="352">
        <v>100</v>
      </c>
      <c r="K815" s="369" t="str">
        <f t="shared" si="75"/>
        <v/>
      </c>
      <c r="L815" s="353" t="str">
        <f t="shared" si="77"/>
        <v/>
      </c>
      <c r="M815" s="354" t="s">
        <v>68</v>
      </c>
      <c r="N815" s="366" t="str">
        <f t="shared" si="74"/>
        <v/>
      </c>
    </row>
    <row r="816" spans="1:14" ht="17.25" customHeight="1" x14ac:dyDescent="0.3">
      <c r="A816" s="24"/>
      <c r="B816" s="345">
        <v>804</v>
      </c>
      <c r="C816" s="346"/>
      <c r="D816" s="346"/>
      <c r="E816" s="347"/>
      <c r="F816" s="348" t="str">
        <f>IFERROR(VLOOKUP(E816,'Lookup Tables'!$D$4:$F$19,3,FALSE)*$O$6,"")</f>
        <v/>
      </c>
      <c r="G816" s="349">
        <f t="shared" si="72"/>
        <v>100</v>
      </c>
      <c r="H816" s="350" t="str">
        <f t="shared" si="73"/>
        <v/>
      </c>
      <c r="I816" s="351" t="str">
        <f t="shared" si="76"/>
        <v/>
      </c>
      <c r="J816" s="352">
        <v>100</v>
      </c>
      <c r="K816" s="369" t="str">
        <f t="shared" si="75"/>
        <v/>
      </c>
      <c r="L816" s="353" t="str">
        <f t="shared" si="77"/>
        <v/>
      </c>
      <c r="M816" s="354" t="s">
        <v>68</v>
      </c>
      <c r="N816" s="366" t="str">
        <f t="shared" si="74"/>
        <v/>
      </c>
    </row>
    <row r="817" spans="1:14" ht="17.25" customHeight="1" x14ac:dyDescent="0.3">
      <c r="A817" s="24"/>
      <c r="B817" s="345">
        <v>805</v>
      </c>
      <c r="C817" s="346"/>
      <c r="D817" s="346"/>
      <c r="E817" s="347"/>
      <c r="F817" s="348" t="str">
        <f>IFERROR(VLOOKUP(E817,'Lookup Tables'!$D$4:$F$19,3,FALSE)*$O$6,"")</f>
        <v/>
      </c>
      <c r="G817" s="349">
        <f t="shared" si="72"/>
        <v>100</v>
      </c>
      <c r="H817" s="350" t="str">
        <f t="shared" si="73"/>
        <v/>
      </c>
      <c r="I817" s="351" t="str">
        <f t="shared" si="76"/>
        <v/>
      </c>
      <c r="J817" s="352">
        <v>100</v>
      </c>
      <c r="K817" s="369" t="str">
        <f t="shared" si="75"/>
        <v/>
      </c>
      <c r="L817" s="353" t="str">
        <f t="shared" si="77"/>
        <v/>
      </c>
      <c r="M817" s="354" t="s">
        <v>68</v>
      </c>
      <c r="N817" s="366" t="str">
        <f t="shared" si="74"/>
        <v/>
      </c>
    </row>
    <row r="818" spans="1:14" ht="17.25" customHeight="1" x14ac:dyDescent="0.3">
      <c r="A818" s="24"/>
      <c r="B818" s="345">
        <v>806</v>
      </c>
      <c r="C818" s="346"/>
      <c r="D818" s="346"/>
      <c r="E818" s="347"/>
      <c r="F818" s="348" t="str">
        <f>IFERROR(VLOOKUP(E818,'Lookup Tables'!$D$4:$F$19,3,FALSE)*$O$6,"")</f>
        <v/>
      </c>
      <c r="G818" s="349">
        <f t="shared" si="72"/>
        <v>100</v>
      </c>
      <c r="H818" s="350" t="str">
        <f t="shared" si="73"/>
        <v/>
      </c>
      <c r="I818" s="351" t="str">
        <f t="shared" si="76"/>
        <v/>
      </c>
      <c r="J818" s="352">
        <v>100</v>
      </c>
      <c r="K818" s="369" t="str">
        <f t="shared" si="75"/>
        <v/>
      </c>
      <c r="L818" s="353" t="str">
        <f t="shared" si="77"/>
        <v/>
      </c>
      <c r="M818" s="354" t="s">
        <v>68</v>
      </c>
      <c r="N818" s="366" t="str">
        <f t="shared" si="74"/>
        <v/>
      </c>
    </row>
    <row r="819" spans="1:14" ht="17.25" customHeight="1" x14ac:dyDescent="0.3">
      <c r="A819" s="24"/>
      <c r="B819" s="345">
        <v>807</v>
      </c>
      <c r="C819" s="346"/>
      <c r="D819" s="346"/>
      <c r="E819" s="347"/>
      <c r="F819" s="348" t="str">
        <f>IFERROR(VLOOKUP(E819,'Lookup Tables'!$D$4:$F$19,3,FALSE)*$O$6,"")</f>
        <v/>
      </c>
      <c r="G819" s="349">
        <f t="shared" si="72"/>
        <v>100</v>
      </c>
      <c r="H819" s="350" t="str">
        <f t="shared" si="73"/>
        <v/>
      </c>
      <c r="I819" s="351" t="str">
        <f t="shared" si="76"/>
        <v/>
      </c>
      <c r="J819" s="352">
        <v>100</v>
      </c>
      <c r="K819" s="369" t="str">
        <f t="shared" si="75"/>
        <v/>
      </c>
      <c r="L819" s="353" t="str">
        <f t="shared" si="77"/>
        <v/>
      </c>
      <c r="M819" s="354" t="s">
        <v>68</v>
      </c>
      <c r="N819" s="366" t="str">
        <f t="shared" si="74"/>
        <v/>
      </c>
    </row>
    <row r="820" spans="1:14" ht="17.25" customHeight="1" x14ac:dyDescent="0.3">
      <c r="A820" s="24"/>
      <c r="B820" s="345">
        <v>808</v>
      </c>
      <c r="C820" s="346"/>
      <c r="D820" s="346"/>
      <c r="E820" s="347"/>
      <c r="F820" s="348" t="str">
        <f>IFERROR(VLOOKUP(E820,'Lookup Tables'!$D$4:$F$19,3,FALSE)*$O$6,"")</f>
        <v/>
      </c>
      <c r="G820" s="349">
        <f t="shared" si="72"/>
        <v>100</v>
      </c>
      <c r="H820" s="350" t="str">
        <f t="shared" si="73"/>
        <v/>
      </c>
      <c r="I820" s="351" t="str">
        <f t="shared" si="76"/>
        <v/>
      </c>
      <c r="J820" s="352">
        <v>100</v>
      </c>
      <c r="K820" s="369" t="str">
        <f t="shared" si="75"/>
        <v/>
      </c>
      <c r="L820" s="353" t="str">
        <f t="shared" si="77"/>
        <v/>
      </c>
      <c r="M820" s="354" t="s">
        <v>68</v>
      </c>
      <c r="N820" s="366" t="str">
        <f t="shared" si="74"/>
        <v/>
      </c>
    </row>
    <row r="821" spans="1:14" ht="17.25" customHeight="1" x14ac:dyDescent="0.3">
      <c r="A821" s="24"/>
      <c r="B821" s="345">
        <v>809</v>
      </c>
      <c r="C821" s="346"/>
      <c r="D821" s="346"/>
      <c r="E821" s="347"/>
      <c r="F821" s="348" t="str">
        <f>IFERROR(VLOOKUP(E821,'Lookup Tables'!$D$4:$F$19,3,FALSE)*$O$6,"")</f>
        <v/>
      </c>
      <c r="G821" s="349">
        <f t="shared" si="72"/>
        <v>100</v>
      </c>
      <c r="H821" s="350" t="str">
        <f t="shared" si="73"/>
        <v/>
      </c>
      <c r="I821" s="351" t="str">
        <f t="shared" si="76"/>
        <v/>
      </c>
      <c r="J821" s="352">
        <v>100</v>
      </c>
      <c r="K821" s="369" t="str">
        <f t="shared" si="75"/>
        <v/>
      </c>
      <c r="L821" s="353" t="str">
        <f t="shared" si="77"/>
        <v/>
      </c>
      <c r="M821" s="354" t="s">
        <v>68</v>
      </c>
      <c r="N821" s="366" t="str">
        <f t="shared" si="74"/>
        <v/>
      </c>
    </row>
    <row r="822" spans="1:14" ht="17.25" customHeight="1" x14ac:dyDescent="0.3">
      <c r="A822" s="24"/>
      <c r="B822" s="345">
        <v>810</v>
      </c>
      <c r="C822" s="346"/>
      <c r="D822" s="346"/>
      <c r="E822" s="347"/>
      <c r="F822" s="348" t="str">
        <f>IFERROR(VLOOKUP(E822,'Lookup Tables'!$D$4:$F$19,3,FALSE)*$O$6,"")</f>
        <v/>
      </c>
      <c r="G822" s="349">
        <f t="shared" si="72"/>
        <v>100</v>
      </c>
      <c r="H822" s="350" t="str">
        <f t="shared" si="73"/>
        <v/>
      </c>
      <c r="I822" s="351" t="str">
        <f t="shared" si="76"/>
        <v/>
      </c>
      <c r="J822" s="352">
        <v>100</v>
      </c>
      <c r="K822" s="369" t="str">
        <f t="shared" si="75"/>
        <v/>
      </c>
      <c r="L822" s="353" t="str">
        <f t="shared" si="77"/>
        <v/>
      </c>
      <c r="M822" s="354" t="s">
        <v>68</v>
      </c>
      <c r="N822" s="366" t="str">
        <f t="shared" si="74"/>
        <v/>
      </c>
    </row>
    <row r="823" spans="1:14" ht="17.25" customHeight="1" x14ac:dyDescent="0.3">
      <c r="A823" s="24"/>
      <c r="B823" s="345">
        <v>811</v>
      </c>
      <c r="C823" s="346"/>
      <c r="D823" s="346"/>
      <c r="E823" s="347"/>
      <c r="F823" s="348" t="str">
        <f>IFERROR(VLOOKUP(E823,'Lookup Tables'!$D$4:$F$19,3,FALSE)*$O$6,"")</f>
        <v/>
      </c>
      <c r="G823" s="349">
        <f t="shared" si="72"/>
        <v>100</v>
      </c>
      <c r="H823" s="350" t="str">
        <f t="shared" si="73"/>
        <v/>
      </c>
      <c r="I823" s="351" t="str">
        <f t="shared" si="76"/>
        <v/>
      </c>
      <c r="J823" s="352">
        <v>100</v>
      </c>
      <c r="K823" s="369" t="str">
        <f t="shared" si="75"/>
        <v/>
      </c>
      <c r="L823" s="353" t="str">
        <f t="shared" si="77"/>
        <v/>
      </c>
      <c r="M823" s="354" t="s">
        <v>68</v>
      </c>
      <c r="N823" s="366" t="str">
        <f t="shared" si="74"/>
        <v/>
      </c>
    </row>
    <row r="824" spans="1:14" ht="17.25" customHeight="1" x14ac:dyDescent="0.3">
      <c r="A824" s="24"/>
      <c r="B824" s="345">
        <v>812</v>
      </c>
      <c r="C824" s="346"/>
      <c r="D824" s="346"/>
      <c r="E824" s="347"/>
      <c r="F824" s="348" t="str">
        <f>IFERROR(VLOOKUP(E824,'Lookup Tables'!$D$4:$F$19,3,FALSE)*$O$6,"")</f>
        <v/>
      </c>
      <c r="G824" s="349">
        <f t="shared" si="72"/>
        <v>100</v>
      </c>
      <c r="H824" s="350" t="str">
        <f t="shared" si="73"/>
        <v/>
      </c>
      <c r="I824" s="351" t="str">
        <f t="shared" si="76"/>
        <v/>
      </c>
      <c r="J824" s="352">
        <v>100</v>
      </c>
      <c r="K824" s="369" t="str">
        <f t="shared" si="75"/>
        <v/>
      </c>
      <c r="L824" s="353" t="str">
        <f t="shared" si="77"/>
        <v/>
      </c>
      <c r="M824" s="354" t="s">
        <v>68</v>
      </c>
      <c r="N824" s="366" t="str">
        <f t="shared" si="74"/>
        <v/>
      </c>
    </row>
    <row r="825" spans="1:14" ht="17.25" customHeight="1" x14ac:dyDescent="0.3">
      <c r="A825" s="24"/>
      <c r="B825" s="345">
        <v>813</v>
      </c>
      <c r="C825" s="346"/>
      <c r="D825" s="346"/>
      <c r="E825" s="347"/>
      <c r="F825" s="348" t="str">
        <f>IFERROR(VLOOKUP(E825,'Lookup Tables'!$D$4:$F$19,3,FALSE)*$O$6,"")</f>
        <v/>
      </c>
      <c r="G825" s="349">
        <f t="shared" si="72"/>
        <v>100</v>
      </c>
      <c r="H825" s="350" t="str">
        <f t="shared" si="73"/>
        <v/>
      </c>
      <c r="I825" s="351" t="str">
        <f t="shared" si="76"/>
        <v/>
      </c>
      <c r="J825" s="352">
        <v>100</v>
      </c>
      <c r="K825" s="369" t="str">
        <f t="shared" si="75"/>
        <v/>
      </c>
      <c r="L825" s="353" t="str">
        <f t="shared" si="77"/>
        <v/>
      </c>
      <c r="M825" s="354" t="s">
        <v>68</v>
      </c>
      <c r="N825" s="366" t="str">
        <f t="shared" si="74"/>
        <v/>
      </c>
    </row>
    <row r="826" spans="1:14" ht="17.25" customHeight="1" x14ac:dyDescent="0.3">
      <c r="A826" s="24"/>
      <c r="B826" s="345">
        <v>814</v>
      </c>
      <c r="C826" s="346"/>
      <c r="D826" s="346"/>
      <c r="E826" s="347"/>
      <c r="F826" s="348" t="str">
        <f>IFERROR(VLOOKUP(E826,'Lookup Tables'!$D$4:$F$19,3,FALSE)*$O$6,"")</f>
        <v/>
      </c>
      <c r="G826" s="349">
        <f t="shared" si="72"/>
        <v>100</v>
      </c>
      <c r="H826" s="350" t="str">
        <f t="shared" si="73"/>
        <v/>
      </c>
      <c r="I826" s="351" t="str">
        <f t="shared" si="76"/>
        <v/>
      </c>
      <c r="J826" s="352">
        <v>100</v>
      </c>
      <c r="K826" s="369" t="str">
        <f t="shared" si="75"/>
        <v/>
      </c>
      <c r="L826" s="353" t="str">
        <f t="shared" si="77"/>
        <v/>
      </c>
      <c r="M826" s="354" t="s">
        <v>68</v>
      </c>
      <c r="N826" s="366" t="str">
        <f t="shared" si="74"/>
        <v/>
      </c>
    </row>
    <row r="827" spans="1:14" ht="17.25" customHeight="1" x14ac:dyDescent="0.3">
      <c r="A827" s="24"/>
      <c r="B827" s="345">
        <v>815</v>
      </c>
      <c r="C827" s="346"/>
      <c r="D827" s="346"/>
      <c r="E827" s="347"/>
      <c r="F827" s="348" t="str">
        <f>IFERROR(VLOOKUP(E827,'Lookup Tables'!$D$4:$F$19,3,FALSE)*$O$6,"")</f>
        <v/>
      </c>
      <c r="G827" s="349">
        <f t="shared" si="72"/>
        <v>100</v>
      </c>
      <c r="H827" s="350" t="str">
        <f t="shared" si="73"/>
        <v/>
      </c>
      <c r="I827" s="351" t="str">
        <f t="shared" si="76"/>
        <v/>
      </c>
      <c r="J827" s="352">
        <v>100</v>
      </c>
      <c r="K827" s="369" t="str">
        <f t="shared" si="75"/>
        <v/>
      </c>
      <c r="L827" s="353" t="str">
        <f t="shared" si="77"/>
        <v/>
      </c>
      <c r="M827" s="354" t="s">
        <v>68</v>
      </c>
      <c r="N827" s="366" t="str">
        <f t="shared" si="74"/>
        <v/>
      </c>
    </row>
    <row r="828" spans="1:14" ht="17.25" customHeight="1" x14ac:dyDescent="0.3">
      <c r="A828" s="24"/>
      <c r="B828" s="345">
        <v>816</v>
      </c>
      <c r="C828" s="346"/>
      <c r="D828" s="346"/>
      <c r="E828" s="347"/>
      <c r="F828" s="348" t="str">
        <f>IFERROR(VLOOKUP(E828,'Lookup Tables'!$D$4:$F$19,3,FALSE)*$O$6,"")</f>
        <v/>
      </c>
      <c r="G828" s="349">
        <f t="shared" si="72"/>
        <v>100</v>
      </c>
      <c r="H828" s="350" t="str">
        <f t="shared" si="73"/>
        <v/>
      </c>
      <c r="I828" s="351" t="str">
        <f t="shared" si="76"/>
        <v/>
      </c>
      <c r="J828" s="352">
        <v>100</v>
      </c>
      <c r="K828" s="369" t="str">
        <f t="shared" si="75"/>
        <v/>
      </c>
      <c r="L828" s="353" t="str">
        <f t="shared" si="77"/>
        <v/>
      </c>
      <c r="M828" s="354" t="s">
        <v>68</v>
      </c>
      <c r="N828" s="366" t="str">
        <f t="shared" si="74"/>
        <v/>
      </c>
    </row>
    <row r="829" spans="1:14" ht="17.25" customHeight="1" x14ac:dyDescent="0.3">
      <c r="A829" s="24"/>
      <c r="B829" s="345">
        <v>817</v>
      </c>
      <c r="C829" s="346"/>
      <c r="D829" s="346"/>
      <c r="E829" s="347"/>
      <c r="F829" s="348" t="str">
        <f>IFERROR(VLOOKUP(E829,'Lookup Tables'!$D$4:$F$19,3,FALSE)*$O$6,"")</f>
        <v/>
      </c>
      <c r="G829" s="349">
        <f t="shared" si="72"/>
        <v>100</v>
      </c>
      <c r="H829" s="350" t="str">
        <f t="shared" si="73"/>
        <v/>
      </c>
      <c r="I829" s="351" t="str">
        <f t="shared" si="76"/>
        <v/>
      </c>
      <c r="J829" s="352">
        <v>100</v>
      </c>
      <c r="K829" s="369" t="str">
        <f t="shared" si="75"/>
        <v/>
      </c>
      <c r="L829" s="353" t="str">
        <f t="shared" si="77"/>
        <v/>
      </c>
      <c r="M829" s="354" t="s">
        <v>68</v>
      </c>
      <c r="N829" s="366" t="str">
        <f t="shared" si="74"/>
        <v/>
      </c>
    </row>
    <row r="830" spans="1:14" ht="17.25" customHeight="1" x14ac:dyDescent="0.3">
      <c r="A830" s="24"/>
      <c r="B830" s="345">
        <v>818</v>
      </c>
      <c r="C830" s="346"/>
      <c r="D830" s="346"/>
      <c r="E830" s="347"/>
      <c r="F830" s="348" t="str">
        <f>IFERROR(VLOOKUP(E830,'Lookup Tables'!$D$4:$F$19,3,FALSE)*$O$6,"")</f>
        <v/>
      </c>
      <c r="G830" s="349">
        <f t="shared" si="72"/>
        <v>100</v>
      </c>
      <c r="H830" s="350" t="str">
        <f t="shared" si="73"/>
        <v/>
      </c>
      <c r="I830" s="351" t="str">
        <f t="shared" si="76"/>
        <v/>
      </c>
      <c r="J830" s="352">
        <v>100</v>
      </c>
      <c r="K830" s="369" t="str">
        <f t="shared" si="75"/>
        <v/>
      </c>
      <c r="L830" s="353" t="str">
        <f t="shared" si="77"/>
        <v/>
      </c>
      <c r="M830" s="354" t="s">
        <v>68</v>
      </c>
      <c r="N830" s="366" t="str">
        <f t="shared" si="74"/>
        <v/>
      </c>
    </row>
    <row r="831" spans="1:14" ht="17.25" customHeight="1" x14ac:dyDescent="0.3">
      <c r="A831" s="24"/>
      <c r="B831" s="345">
        <v>819</v>
      </c>
      <c r="C831" s="346"/>
      <c r="D831" s="346"/>
      <c r="E831" s="347"/>
      <c r="F831" s="348" t="str">
        <f>IFERROR(VLOOKUP(E831,'Lookup Tables'!$D$4:$F$19,3,FALSE)*$O$6,"")</f>
        <v/>
      </c>
      <c r="G831" s="349">
        <f t="shared" si="72"/>
        <v>100</v>
      </c>
      <c r="H831" s="350" t="str">
        <f t="shared" si="73"/>
        <v/>
      </c>
      <c r="I831" s="351" t="str">
        <f t="shared" si="76"/>
        <v/>
      </c>
      <c r="J831" s="352">
        <v>100</v>
      </c>
      <c r="K831" s="369" t="str">
        <f t="shared" si="75"/>
        <v/>
      </c>
      <c r="L831" s="353" t="str">
        <f t="shared" si="77"/>
        <v/>
      </c>
      <c r="M831" s="354" t="s">
        <v>68</v>
      </c>
      <c r="N831" s="366" t="str">
        <f t="shared" si="74"/>
        <v/>
      </c>
    </row>
    <row r="832" spans="1:14" ht="17.25" customHeight="1" x14ac:dyDescent="0.3">
      <c r="A832" s="24"/>
      <c r="B832" s="345">
        <v>820</v>
      </c>
      <c r="C832" s="346"/>
      <c r="D832" s="346"/>
      <c r="E832" s="347"/>
      <c r="F832" s="348" t="str">
        <f>IFERROR(VLOOKUP(E832,'Lookup Tables'!$D$4:$F$19,3,FALSE)*$O$6,"")</f>
        <v/>
      </c>
      <c r="G832" s="349">
        <f t="shared" si="72"/>
        <v>100</v>
      </c>
      <c r="H832" s="350" t="str">
        <f t="shared" si="73"/>
        <v/>
      </c>
      <c r="I832" s="351" t="str">
        <f t="shared" si="76"/>
        <v/>
      </c>
      <c r="J832" s="352">
        <v>100</v>
      </c>
      <c r="K832" s="369" t="str">
        <f t="shared" si="75"/>
        <v/>
      </c>
      <c r="L832" s="353" t="str">
        <f t="shared" si="77"/>
        <v/>
      </c>
      <c r="M832" s="354" t="s">
        <v>68</v>
      </c>
      <c r="N832" s="366" t="str">
        <f t="shared" si="74"/>
        <v/>
      </c>
    </row>
    <row r="833" spans="1:14" ht="17.25" customHeight="1" x14ac:dyDescent="0.3">
      <c r="A833" s="24"/>
      <c r="B833" s="345">
        <v>821</v>
      </c>
      <c r="C833" s="346"/>
      <c r="D833" s="346"/>
      <c r="E833" s="347"/>
      <c r="F833" s="348" t="str">
        <f>IFERROR(VLOOKUP(E833,'Lookup Tables'!$D$4:$F$19,3,FALSE)*$O$6,"")</f>
        <v/>
      </c>
      <c r="G833" s="349">
        <f t="shared" si="72"/>
        <v>100</v>
      </c>
      <c r="H833" s="350" t="str">
        <f t="shared" si="73"/>
        <v/>
      </c>
      <c r="I833" s="351" t="str">
        <f t="shared" si="76"/>
        <v/>
      </c>
      <c r="J833" s="352">
        <v>100</v>
      </c>
      <c r="K833" s="369" t="str">
        <f t="shared" si="75"/>
        <v/>
      </c>
      <c r="L833" s="353" t="str">
        <f t="shared" si="77"/>
        <v/>
      </c>
      <c r="M833" s="354" t="s">
        <v>68</v>
      </c>
      <c r="N833" s="366" t="str">
        <f t="shared" si="74"/>
        <v/>
      </c>
    </row>
    <row r="834" spans="1:14" ht="17.25" customHeight="1" x14ac:dyDescent="0.3">
      <c r="A834" s="24"/>
      <c r="B834" s="345">
        <v>822</v>
      </c>
      <c r="C834" s="346"/>
      <c r="D834" s="346"/>
      <c r="E834" s="347"/>
      <c r="F834" s="348" t="str">
        <f>IFERROR(VLOOKUP(E834,'Lookup Tables'!$D$4:$F$19,3,FALSE)*$O$6,"")</f>
        <v/>
      </c>
      <c r="G834" s="349">
        <f t="shared" si="72"/>
        <v>100</v>
      </c>
      <c r="H834" s="350" t="str">
        <f t="shared" si="73"/>
        <v/>
      </c>
      <c r="I834" s="351" t="str">
        <f t="shared" si="76"/>
        <v/>
      </c>
      <c r="J834" s="352">
        <v>100</v>
      </c>
      <c r="K834" s="369" t="str">
        <f t="shared" si="75"/>
        <v/>
      </c>
      <c r="L834" s="353" t="str">
        <f t="shared" si="77"/>
        <v/>
      </c>
      <c r="M834" s="354" t="s">
        <v>68</v>
      </c>
      <c r="N834" s="366" t="str">
        <f t="shared" si="74"/>
        <v/>
      </c>
    </row>
    <row r="835" spans="1:14" ht="17.25" customHeight="1" x14ac:dyDescent="0.3">
      <c r="A835" s="24"/>
      <c r="B835" s="345">
        <v>823</v>
      </c>
      <c r="C835" s="346"/>
      <c r="D835" s="346"/>
      <c r="E835" s="347"/>
      <c r="F835" s="348" t="str">
        <f>IFERROR(VLOOKUP(E835,'Lookup Tables'!$D$4:$F$19,3,FALSE)*$O$6,"")</f>
        <v/>
      </c>
      <c r="G835" s="349">
        <f t="shared" si="72"/>
        <v>100</v>
      </c>
      <c r="H835" s="350" t="str">
        <f t="shared" si="73"/>
        <v/>
      </c>
      <c r="I835" s="351" t="str">
        <f t="shared" si="76"/>
        <v/>
      </c>
      <c r="J835" s="352">
        <v>100</v>
      </c>
      <c r="K835" s="369" t="str">
        <f t="shared" si="75"/>
        <v/>
      </c>
      <c r="L835" s="353" t="str">
        <f t="shared" si="77"/>
        <v/>
      </c>
      <c r="M835" s="354" t="s">
        <v>68</v>
      </c>
      <c r="N835" s="366" t="str">
        <f t="shared" si="74"/>
        <v/>
      </c>
    </row>
    <row r="836" spans="1:14" ht="17.25" customHeight="1" x14ac:dyDescent="0.3">
      <c r="A836" s="24"/>
      <c r="B836" s="345">
        <v>824</v>
      </c>
      <c r="C836" s="346"/>
      <c r="D836" s="346"/>
      <c r="E836" s="347"/>
      <c r="F836" s="348" t="str">
        <f>IFERROR(VLOOKUP(E836,'Lookup Tables'!$D$4:$F$19,3,FALSE)*$O$6,"")</f>
        <v/>
      </c>
      <c r="G836" s="349">
        <f t="shared" si="72"/>
        <v>100</v>
      </c>
      <c r="H836" s="350" t="str">
        <f t="shared" si="73"/>
        <v/>
      </c>
      <c r="I836" s="351" t="str">
        <f t="shared" si="76"/>
        <v/>
      </c>
      <c r="J836" s="352">
        <v>100</v>
      </c>
      <c r="K836" s="369" t="str">
        <f t="shared" si="75"/>
        <v/>
      </c>
      <c r="L836" s="353" t="str">
        <f t="shared" si="77"/>
        <v/>
      </c>
      <c r="M836" s="354" t="s">
        <v>68</v>
      </c>
      <c r="N836" s="366" t="str">
        <f t="shared" si="74"/>
        <v/>
      </c>
    </row>
    <row r="837" spans="1:14" ht="17.25" customHeight="1" x14ac:dyDescent="0.3">
      <c r="A837" s="24"/>
      <c r="B837" s="345">
        <v>825</v>
      </c>
      <c r="C837" s="346"/>
      <c r="D837" s="346"/>
      <c r="E837" s="347"/>
      <c r="F837" s="348" t="str">
        <f>IFERROR(VLOOKUP(E837,'Lookup Tables'!$D$4:$F$19,3,FALSE)*$O$6,"")</f>
        <v/>
      </c>
      <c r="G837" s="349">
        <f t="shared" si="72"/>
        <v>100</v>
      </c>
      <c r="H837" s="350" t="str">
        <f t="shared" si="73"/>
        <v/>
      </c>
      <c r="I837" s="351" t="str">
        <f t="shared" si="76"/>
        <v/>
      </c>
      <c r="J837" s="352">
        <v>100</v>
      </c>
      <c r="K837" s="369" t="str">
        <f t="shared" si="75"/>
        <v/>
      </c>
      <c r="L837" s="353" t="str">
        <f t="shared" si="77"/>
        <v/>
      </c>
      <c r="M837" s="354" t="s">
        <v>68</v>
      </c>
      <c r="N837" s="366" t="str">
        <f t="shared" si="74"/>
        <v/>
      </c>
    </row>
    <row r="838" spans="1:14" ht="17.25" customHeight="1" x14ac:dyDescent="0.3">
      <c r="A838" s="24"/>
      <c r="B838" s="345">
        <v>826</v>
      </c>
      <c r="C838" s="346"/>
      <c r="D838" s="346"/>
      <c r="E838" s="347"/>
      <c r="F838" s="348" t="str">
        <f>IFERROR(VLOOKUP(E838,'Lookup Tables'!$D$4:$F$19,3,FALSE)*$O$6,"")</f>
        <v/>
      </c>
      <c r="G838" s="349">
        <f t="shared" si="72"/>
        <v>100</v>
      </c>
      <c r="H838" s="350" t="str">
        <f t="shared" si="73"/>
        <v/>
      </c>
      <c r="I838" s="351" t="str">
        <f t="shared" si="76"/>
        <v/>
      </c>
      <c r="J838" s="352">
        <v>100</v>
      </c>
      <c r="K838" s="369" t="str">
        <f t="shared" si="75"/>
        <v/>
      </c>
      <c r="L838" s="353" t="str">
        <f t="shared" si="77"/>
        <v/>
      </c>
      <c r="M838" s="354" t="s">
        <v>68</v>
      </c>
      <c r="N838" s="366" t="str">
        <f t="shared" si="74"/>
        <v/>
      </c>
    </row>
    <row r="839" spans="1:14" ht="17.25" customHeight="1" x14ac:dyDescent="0.3">
      <c r="A839" s="24"/>
      <c r="B839" s="345">
        <v>827</v>
      </c>
      <c r="C839" s="346"/>
      <c r="D839" s="346"/>
      <c r="E839" s="347"/>
      <c r="F839" s="348" t="str">
        <f>IFERROR(VLOOKUP(E839,'Lookup Tables'!$D$4:$F$19,3,FALSE)*$O$6,"")</f>
        <v/>
      </c>
      <c r="G839" s="349">
        <f t="shared" si="72"/>
        <v>100</v>
      </c>
      <c r="H839" s="350" t="str">
        <f t="shared" si="73"/>
        <v/>
      </c>
      <c r="I839" s="351" t="str">
        <f t="shared" si="76"/>
        <v/>
      </c>
      <c r="J839" s="352">
        <v>100</v>
      </c>
      <c r="K839" s="369" t="str">
        <f t="shared" si="75"/>
        <v/>
      </c>
      <c r="L839" s="353" t="str">
        <f t="shared" si="77"/>
        <v/>
      </c>
      <c r="M839" s="354" t="s">
        <v>68</v>
      </c>
      <c r="N839" s="366" t="str">
        <f t="shared" si="74"/>
        <v/>
      </c>
    </row>
    <row r="840" spans="1:14" ht="17.25" customHeight="1" x14ac:dyDescent="0.3">
      <c r="A840" s="24"/>
      <c r="B840" s="345">
        <v>828</v>
      </c>
      <c r="C840" s="346"/>
      <c r="D840" s="346"/>
      <c r="E840" s="347"/>
      <c r="F840" s="348" t="str">
        <f>IFERROR(VLOOKUP(E840,'Lookup Tables'!$D$4:$F$19,3,FALSE)*$O$6,"")</f>
        <v/>
      </c>
      <c r="G840" s="349">
        <f t="shared" si="72"/>
        <v>100</v>
      </c>
      <c r="H840" s="350" t="str">
        <f t="shared" si="73"/>
        <v/>
      </c>
      <c r="I840" s="351" t="str">
        <f t="shared" si="76"/>
        <v/>
      </c>
      <c r="J840" s="352">
        <v>100</v>
      </c>
      <c r="K840" s="369" t="str">
        <f t="shared" si="75"/>
        <v/>
      </c>
      <c r="L840" s="353" t="str">
        <f t="shared" si="77"/>
        <v/>
      </c>
      <c r="M840" s="354" t="s">
        <v>68</v>
      </c>
      <c r="N840" s="366" t="str">
        <f t="shared" si="74"/>
        <v/>
      </c>
    </row>
    <row r="841" spans="1:14" ht="17.25" customHeight="1" x14ac:dyDescent="0.3">
      <c r="A841" s="24"/>
      <c r="B841" s="345">
        <v>829</v>
      </c>
      <c r="C841" s="346"/>
      <c r="D841" s="346"/>
      <c r="E841" s="347"/>
      <c r="F841" s="348" t="str">
        <f>IFERROR(VLOOKUP(E841,'Lookup Tables'!$D$4:$F$19,3,FALSE)*$O$6,"")</f>
        <v/>
      </c>
      <c r="G841" s="349">
        <f t="shared" si="72"/>
        <v>100</v>
      </c>
      <c r="H841" s="350" t="str">
        <f t="shared" si="73"/>
        <v/>
      </c>
      <c r="I841" s="351" t="str">
        <f t="shared" si="76"/>
        <v/>
      </c>
      <c r="J841" s="352">
        <v>100</v>
      </c>
      <c r="K841" s="369" t="str">
        <f t="shared" si="75"/>
        <v/>
      </c>
      <c r="L841" s="353" t="str">
        <f t="shared" si="77"/>
        <v/>
      </c>
      <c r="M841" s="354" t="s">
        <v>68</v>
      </c>
      <c r="N841" s="366" t="str">
        <f t="shared" si="74"/>
        <v/>
      </c>
    </row>
    <row r="842" spans="1:14" ht="17.25" customHeight="1" x14ac:dyDescent="0.3">
      <c r="A842" s="24"/>
      <c r="B842" s="345">
        <v>830</v>
      </c>
      <c r="C842" s="346"/>
      <c r="D842" s="346"/>
      <c r="E842" s="347"/>
      <c r="F842" s="348" t="str">
        <f>IFERROR(VLOOKUP(E842,'Lookup Tables'!$D$4:$F$19,3,FALSE)*$O$6,"")</f>
        <v/>
      </c>
      <c r="G842" s="349">
        <f t="shared" si="72"/>
        <v>100</v>
      </c>
      <c r="H842" s="350" t="str">
        <f t="shared" si="73"/>
        <v/>
      </c>
      <c r="I842" s="351" t="str">
        <f t="shared" si="76"/>
        <v/>
      </c>
      <c r="J842" s="352">
        <v>100</v>
      </c>
      <c r="K842" s="369" t="str">
        <f t="shared" si="75"/>
        <v/>
      </c>
      <c r="L842" s="353" t="str">
        <f t="shared" si="77"/>
        <v/>
      </c>
      <c r="M842" s="354" t="s">
        <v>68</v>
      </c>
      <c r="N842" s="366" t="str">
        <f t="shared" si="74"/>
        <v/>
      </c>
    </row>
    <row r="843" spans="1:14" ht="17.25" customHeight="1" x14ac:dyDescent="0.3">
      <c r="A843" s="24"/>
      <c r="B843" s="345">
        <v>831</v>
      </c>
      <c r="C843" s="346"/>
      <c r="D843" s="346"/>
      <c r="E843" s="347"/>
      <c r="F843" s="348" t="str">
        <f>IFERROR(VLOOKUP(E843,'Lookup Tables'!$D$4:$F$19,3,FALSE)*$O$6,"")</f>
        <v/>
      </c>
      <c r="G843" s="349">
        <f t="shared" si="72"/>
        <v>100</v>
      </c>
      <c r="H843" s="350" t="str">
        <f t="shared" si="73"/>
        <v/>
      </c>
      <c r="I843" s="351" t="str">
        <f t="shared" si="76"/>
        <v/>
      </c>
      <c r="J843" s="352">
        <v>100</v>
      </c>
      <c r="K843" s="369" t="str">
        <f t="shared" si="75"/>
        <v/>
      </c>
      <c r="L843" s="353" t="str">
        <f t="shared" si="77"/>
        <v/>
      </c>
      <c r="M843" s="354" t="s">
        <v>68</v>
      </c>
      <c r="N843" s="366" t="str">
        <f t="shared" si="74"/>
        <v/>
      </c>
    </row>
    <row r="844" spans="1:14" ht="17.25" customHeight="1" x14ac:dyDescent="0.3">
      <c r="A844" s="24"/>
      <c r="B844" s="345">
        <v>832</v>
      </c>
      <c r="C844" s="346"/>
      <c r="D844" s="346"/>
      <c r="E844" s="347"/>
      <c r="F844" s="348" t="str">
        <f>IFERROR(VLOOKUP(E844,'Lookup Tables'!$D$4:$F$19,3,FALSE)*$O$6,"")</f>
        <v/>
      </c>
      <c r="G844" s="349">
        <f t="shared" si="72"/>
        <v>100</v>
      </c>
      <c r="H844" s="350" t="str">
        <f t="shared" si="73"/>
        <v/>
      </c>
      <c r="I844" s="351" t="str">
        <f t="shared" si="76"/>
        <v/>
      </c>
      <c r="J844" s="352">
        <v>100</v>
      </c>
      <c r="K844" s="369" t="str">
        <f t="shared" si="75"/>
        <v/>
      </c>
      <c r="L844" s="353" t="str">
        <f t="shared" si="77"/>
        <v/>
      </c>
      <c r="M844" s="354" t="s">
        <v>68</v>
      </c>
      <c r="N844" s="366" t="str">
        <f t="shared" si="74"/>
        <v/>
      </c>
    </row>
    <row r="845" spans="1:14" ht="17.25" customHeight="1" x14ac:dyDescent="0.3">
      <c r="A845" s="24"/>
      <c r="B845" s="345">
        <v>833</v>
      </c>
      <c r="C845" s="346"/>
      <c r="D845" s="346"/>
      <c r="E845" s="347"/>
      <c r="F845" s="348" t="str">
        <f>IFERROR(VLOOKUP(E845,'Lookup Tables'!$D$4:$F$19,3,FALSE)*$O$6,"")</f>
        <v/>
      </c>
      <c r="G845" s="349">
        <f t="shared" ref="G845:G908" si="78">$O$4</f>
        <v>100</v>
      </c>
      <c r="H845" s="350" t="str">
        <f t="shared" ref="H845:H908" si="79">IF(ISBLANK($E845),"",$F845*($O$4/100))</f>
        <v/>
      </c>
      <c r="I845" s="351" t="str">
        <f t="shared" si="76"/>
        <v/>
      </c>
      <c r="J845" s="352">
        <v>100</v>
      </c>
      <c r="K845" s="369" t="str">
        <f t="shared" si="75"/>
        <v/>
      </c>
      <c r="L845" s="353" t="str">
        <f t="shared" si="77"/>
        <v/>
      </c>
      <c r="M845" s="354" t="s">
        <v>68</v>
      </c>
      <c r="N845" s="366" t="str">
        <f t="shared" ref="N845:N908" si="80">IF(ISBLANK($M845),"",IF(ISBLANK($E845),"",$L845*INDEX(Life_expectancy_factor,MATCH($M845,Life_expectancy_input,0))))</f>
        <v/>
      </c>
    </row>
    <row r="846" spans="1:14" ht="17.25" customHeight="1" x14ac:dyDescent="0.3">
      <c r="A846" s="24"/>
      <c r="B846" s="345">
        <v>834</v>
      </c>
      <c r="C846" s="346"/>
      <c r="D846" s="346"/>
      <c r="E846" s="347"/>
      <c r="F846" s="348" t="str">
        <f>IFERROR(VLOOKUP(E846,'Lookup Tables'!$D$4:$F$19,3,FALSE)*$O$6,"")</f>
        <v/>
      </c>
      <c r="G846" s="349">
        <f t="shared" si="78"/>
        <v>100</v>
      </c>
      <c r="H846" s="350" t="str">
        <f t="shared" si="79"/>
        <v/>
      </c>
      <c r="I846" s="351" t="str">
        <f t="shared" si="76"/>
        <v/>
      </c>
      <c r="J846" s="352">
        <v>100</v>
      </c>
      <c r="K846" s="369" t="str">
        <f t="shared" ref="K846:K909" si="81">IF(ISBLANK($E846),"",$I846*($J846/100))</f>
        <v/>
      </c>
      <c r="L846" s="353" t="str">
        <f t="shared" si="77"/>
        <v/>
      </c>
      <c r="M846" s="354" t="s">
        <v>68</v>
      </c>
      <c r="N846" s="366" t="str">
        <f t="shared" si="80"/>
        <v/>
      </c>
    </row>
    <row r="847" spans="1:14" ht="17.25" customHeight="1" x14ac:dyDescent="0.3">
      <c r="A847" s="24"/>
      <c r="B847" s="345">
        <v>835</v>
      </c>
      <c r="C847" s="346"/>
      <c r="D847" s="346"/>
      <c r="E847" s="347"/>
      <c r="F847" s="348" t="str">
        <f>IFERROR(VLOOKUP(E847,'Lookup Tables'!$D$4:$F$19,3,FALSE)*$O$6,"")</f>
        <v/>
      </c>
      <c r="G847" s="349">
        <f t="shared" si="78"/>
        <v>100</v>
      </c>
      <c r="H847" s="350" t="str">
        <f t="shared" si="79"/>
        <v/>
      </c>
      <c r="I847" s="351" t="str">
        <f t="shared" ref="I847:I910" si="82">H847</f>
        <v/>
      </c>
      <c r="J847" s="352">
        <v>100</v>
      </c>
      <c r="K847" s="369" t="str">
        <f t="shared" si="81"/>
        <v/>
      </c>
      <c r="L847" s="353" t="str">
        <f t="shared" ref="L847:L910" si="83">K847</f>
        <v/>
      </c>
      <c r="M847" s="354" t="s">
        <v>68</v>
      </c>
      <c r="N847" s="366" t="str">
        <f t="shared" si="80"/>
        <v/>
      </c>
    </row>
    <row r="848" spans="1:14" ht="17.25" customHeight="1" x14ac:dyDescent="0.3">
      <c r="A848" s="24"/>
      <c r="B848" s="345">
        <v>836</v>
      </c>
      <c r="C848" s="346"/>
      <c r="D848" s="346"/>
      <c r="E848" s="347"/>
      <c r="F848" s="348" t="str">
        <f>IFERROR(VLOOKUP(E848,'Lookup Tables'!$D$4:$F$19,3,FALSE)*$O$6,"")</f>
        <v/>
      </c>
      <c r="G848" s="349">
        <f t="shared" si="78"/>
        <v>100</v>
      </c>
      <c r="H848" s="350" t="str">
        <f t="shared" si="79"/>
        <v/>
      </c>
      <c r="I848" s="351" t="str">
        <f t="shared" si="82"/>
        <v/>
      </c>
      <c r="J848" s="352">
        <v>100</v>
      </c>
      <c r="K848" s="369" t="str">
        <f t="shared" si="81"/>
        <v/>
      </c>
      <c r="L848" s="353" t="str">
        <f t="shared" si="83"/>
        <v/>
      </c>
      <c r="M848" s="354" t="s">
        <v>68</v>
      </c>
      <c r="N848" s="366" t="str">
        <f t="shared" si="80"/>
        <v/>
      </c>
    </row>
    <row r="849" spans="1:14" ht="17.25" customHeight="1" x14ac:dyDescent="0.3">
      <c r="A849" s="24"/>
      <c r="B849" s="345">
        <v>837</v>
      </c>
      <c r="C849" s="346"/>
      <c r="D849" s="346"/>
      <c r="E849" s="347"/>
      <c r="F849" s="348" t="str">
        <f>IFERROR(VLOOKUP(E849,'Lookup Tables'!$D$4:$F$19,3,FALSE)*$O$6,"")</f>
        <v/>
      </c>
      <c r="G849" s="349">
        <f t="shared" si="78"/>
        <v>100</v>
      </c>
      <c r="H849" s="350" t="str">
        <f t="shared" si="79"/>
        <v/>
      </c>
      <c r="I849" s="351" t="str">
        <f t="shared" si="82"/>
        <v/>
      </c>
      <c r="J849" s="352">
        <v>100</v>
      </c>
      <c r="K849" s="369" t="str">
        <f t="shared" si="81"/>
        <v/>
      </c>
      <c r="L849" s="353" t="str">
        <f t="shared" si="83"/>
        <v/>
      </c>
      <c r="M849" s="354" t="s">
        <v>68</v>
      </c>
      <c r="N849" s="366" t="str">
        <f t="shared" si="80"/>
        <v/>
      </c>
    </row>
    <row r="850" spans="1:14" ht="17.25" customHeight="1" x14ac:dyDescent="0.3">
      <c r="A850" s="24"/>
      <c r="B850" s="345">
        <v>838</v>
      </c>
      <c r="C850" s="346"/>
      <c r="D850" s="346"/>
      <c r="E850" s="347"/>
      <c r="F850" s="348" t="str">
        <f>IFERROR(VLOOKUP(E850,'Lookup Tables'!$D$4:$F$19,3,FALSE)*$O$6,"")</f>
        <v/>
      </c>
      <c r="G850" s="349">
        <f t="shared" si="78"/>
        <v>100</v>
      </c>
      <c r="H850" s="350" t="str">
        <f t="shared" si="79"/>
        <v/>
      </c>
      <c r="I850" s="351" t="str">
        <f t="shared" si="82"/>
        <v/>
      </c>
      <c r="J850" s="352">
        <v>100</v>
      </c>
      <c r="K850" s="369" t="str">
        <f t="shared" si="81"/>
        <v/>
      </c>
      <c r="L850" s="353" t="str">
        <f t="shared" si="83"/>
        <v/>
      </c>
      <c r="M850" s="354" t="s">
        <v>68</v>
      </c>
      <c r="N850" s="366" t="str">
        <f t="shared" si="80"/>
        <v/>
      </c>
    </row>
    <row r="851" spans="1:14" ht="17.25" customHeight="1" x14ac:dyDescent="0.3">
      <c r="A851" s="24"/>
      <c r="B851" s="345">
        <v>839</v>
      </c>
      <c r="C851" s="346"/>
      <c r="D851" s="346"/>
      <c r="E851" s="347"/>
      <c r="F851" s="348" t="str">
        <f>IFERROR(VLOOKUP(E851,'Lookup Tables'!$D$4:$F$19,3,FALSE)*$O$6,"")</f>
        <v/>
      </c>
      <c r="G851" s="349">
        <f t="shared" si="78"/>
        <v>100</v>
      </c>
      <c r="H851" s="350" t="str">
        <f t="shared" si="79"/>
        <v/>
      </c>
      <c r="I851" s="351" t="str">
        <f t="shared" si="82"/>
        <v/>
      </c>
      <c r="J851" s="352">
        <v>100</v>
      </c>
      <c r="K851" s="369" t="str">
        <f t="shared" si="81"/>
        <v/>
      </c>
      <c r="L851" s="353" t="str">
        <f t="shared" si="83"/>
        <v/>
      </c>
      <c r="M851" s="354" t="s">
        <v>68</v>
      </c>
      <c r="N851" s="366" t="str">
        <f t="shared" si="80"/>
        <v/>
      </c>
    </row>
    <row r="852" spans="1:14" ht="17.25" customHeight="1" x14ac:dyDescent="0.3">
      <c r="A852" s="24"/>
      <c r="B852" s="345">
        <v>840</v>
      </c>
      <c r="C852" s="346"/>
      <c r="D852" s="346"/>
      <c r="E852" s="347"/>
      <c r="F852" s="348" t="str">
        <f>IFERROR(VLOOKUP(E852,'Lookup Tables'!$D$4:$F$19,3,FALSE)*$O$6,"")</f>
        <v/>
      </c>
      <c r="G852" s="349">
        <f t="shared" si="78"/>
        <v>100</v>
      </c>
      <c r="H852" s="350" t="str">
        <f t="shared" si="79"/>
        <v/>
      </c>
      <c r="I852" s="351" t="str">
        <f t="shared" si="82"/>
        <v/>
      </c>
      <c r="J852" s="352">
        <v>100</v>
      </c>
      <c r="K852" s="369" t="str">
        <f t="shared" si="81"/>
        <v/>
      </c>
      <c r="L852" s="353" t="str">
        <f t="shared" si="83"/>
        <v/>
      </c>
      <c r="M852" s="354" t="s">
        <v>68</v>
      </c>
      <c r="N852" s="366" t="str">
        <f t="shared" si="80"/>
        <v/>
      </c>
    </row>
    <row r="853" spans="1:14" ht="17.25" customHeight="1" x14ac:dyDescent="0.3">
      <c r="A853" s="24"/>
      <c r="B853" s="345">
        <v>841</v>
      </c>
      <c r="C853" s="346"/>
      <c r="D853" s="346"/>
      <c r="E853" s="347"/>
      <c r="F853" s="348" t="str">
        <f>IFERROR(VLOOKUP(E853,'Lookup Tables'!$D$4:$F$19,3,FALSE)*$O$6,"")</f>
        <v/>
      </c>
      <c r="G853" s="349">
        <f t="shared" si="78"/>
        <v>100</v>
      </c>
      <c r="H853" s="350" t="str">
        <f t="shared" si="79"/>
        <v/>
      </c>
      <c r="I853" s="351" t="str">
        <f t="shared" si="82"/>
        <v/>
      </c>
      <c r="J853" s="352">
        <v>100</v>
      </c>
      <c r="K853" s="369" t="str">
        <f t="shared" si="81"/>
        <v/>
      </c>
      <c r="L853" s="353" t="str">
        <f t="shared" si="83"/>
        <v/>
      </c>
      <c r="M853" s="354" t="s">
        <v>68</v>
      </c>
      <c r="N853" s="366" t="str">
        <f t="shared" si="80"/>
        <v/>
      </c>
    </row>
    <row r="854" spans="1:14" ht="17.25" customHeight="1" x14ac:dyDescent="0.3">
      <c r="A854" s="24"/>
      <c r="B854" s="345">
        <v>842</v>
      </c>
      <c r="C854" s="346"/>
      <c r="D854" s="346"/>
      <c r="E854" s="347"/>
      <c r="F854" s="348" t="str">
        <f>IFERROR(VLOOKUP(E854,'Lookup Tables'!$D$4:$F$19,3,FALSE)*$O$6,"")</f>
        <v/>
      </c>
      <c r="G854" s="349">
        <f t="shared" si="78"/>
        <v>100</v>
      </c>
      <c r="H854" s="350" t="str">
        <f t="shared" si="79"/>
        <v/>
      </c>
      <c r="I854" s="351" t="str">
        <f t="shared" si="82"/>
        <v/>
      </c>
      <c r="J854" s="352">
        <v>100</v>
      </c>
      <c r="K854" s="369" t="str">
        <f t="shared" si="81"/>
        <v/>
      </c>
      <c r="L854" s="353" t="str">
        <f t="shared" si="83"/>
        <v/>
      </c>
      <c r="M854" s="354" t="s">
        <v>68</v>
      </c>
      <c r="N854" s="366" t="str">
        <f t="shared" si="80"/>
        <v/>
      </c>
    </row>
    <row r="855" spans="1:14" ht="17.25" customHeight="1" x14ac:dyDescent="0.3">
      <c r="A855" s="24"/>
      <c r="B855" s="345">
        <v>843</v>
      </c>
      <c r="C855" s="346"/>
      <c r="D855" s="346"/>
      <c r="E855" s="347"/>
      <c r="F855" s="348" t="str">
        <f>IFERROR(VLOOKUP(E855,'Lookup Tables'!$D$4:$F$19,3,FALSE)*$O$6,"")</f>
        <v/>
      </c>
      <c r="G855" s="349">
        <f t="shared" si="78"/>
        <v>100</v>
      </c>
      <c r="H855" s="350" t="str">
        <f t="shared" si="79"/>
        <v/>
      </c>
      <c r="I855" s="351" t="str">
        <f t="shared" si="82"/>
        <v/>
      </c>
      <c r="J855" s="352">
        <v>100</v>
      </c>
      <c r="K855" s="369" t="str">
        <f t="shared" si="81"/>
        <v/>
      </c>
      <c r="L855" s="353" t="str">
        <f t="shared" si="83"/>
        <v/>
      </c>
      <c r="M855" s="354" t="s">
        <v>68</v>
      </c>
      <c r="N855" s="366" t="str">
        <f t="shared" si="80"/>
        <v/>
      </c>
    </row>
    <row r="856" spans="1:14" ht="17.25" customHeight="1" x14ac:dyDescent="0.3">
      <c r="A856" s="24"/>
      <c r="B856" s="345">
        <v>844</v>
      </c>
      <c r="C856" s="346"/>
      <c r="D856" s="346"/>
      <c r="E856" s="347"/>
      <c r="F856" s="348" t="str">
        <f>IFERROR(VLOOKUP(E856,'Lookup Tables'!$D$4:$F$19,3,FALSE)*$O$6,"")</f>
        <v/>
      </c>
      <c r="G856" s="349">
        <f t="shared" si="78"/>
        <v>100</v>
      </c>
      <c r="H856" s="350" t="str">
        <f t="shared" si="79"/>
        <v/>
      </c>
      <c r="I856" s="351" t="str">
        <f t="shared" si="82"/>
        <v/>
      </c>
      <c r="J856" s="352">
        <v>100</v>
      </c>
      <c r="K856" s="369" t="str">
        <f t="shared" si="81"/>
        <v/>
      </c>
      <c r="L856" s="353" t="str">
        <f t="shared" si="83"/>
        <v/>
      </c>
      <c r="M856" s="354" t="s">
        <v>68</v>
      </c>
      <c r="N856" s="366" t="str">
        <f t="shared" si="80"/>
        <v/>
      </c>
    </row>
    <row r="857" spans="1:14" ht="17.25" customHeight="1" x14ac:dyDescent="0.3">
      <c r="A857" s="24"/>
      <c r="B857" s="345">
        <v>845</v>
      </c>
      <c r="C857" s="346"/>
      <c r="D857" s="346"/>
      <c r="E857" s="347"/>
      <c r="F857" s="348" t="str">
        <f>IFERROR(VLOOKUP(E857,'Lookup Tables'!$D$4:$F$19,3,FALSE)*$O$6,"")</f>
        <v/>
      </c>
      <c r="G857" s="349">
        <f t="shared" si="78"/>
        <v>100</v>
      </c>
      <c r="H857" s="350" t="str">
        <f t="shared" si="79"/>
        <v/>
      </c>
      <c r="I857" s="351" t="str">
        <f t="shared" si="82"/>
        <v/>
      </c>
      <c r="J857" s="352">
        <v>100</v>
      </c>
      <c r="K857" s="369" t="str">
        <f t="shared" si="81"/>
        <v/>
      </c>
      <c r="L857" s="353" t="str">
        <f t="shared" si="83"/>
        <v/>
      </c>
      <c r="M857" s="354" t="s">
        <v>68</v>
      </c>
      <c r="N857" s="366" t="str">
        <f t="shared" si="80"/>
        <v/>
      </c>
    </row>
    <row r="858" spans="1:14" ht="17.25" customHeight="1" x14ac:dyDescent="0.3">
      <c r="A858" s="24"/>
      <c r="B858" s="345">
        <v>846</v>
      </c>
      <c r="C858" s="346"/>
      <c r="D858" s="346"/>
      <c r="E858" s="347"/>
      <c r="F858" s="348" t="str">
        <f>IFERROR(VLOOKUP(E858,'Lookup Tables'!$D$4:$F$19,3,FALSE)*$O$6,"")</f>
        <v/>
      </c>
      <c r="G858" s="349">
        <f t="shared" si="78"/>
        <v>100</v>
      </c>
      <c r="H858" s="350" t="str">
        <f t="shared" si="79"/>
        <v/>
      </c>
      <c r="I858" s="351" t="str">
        <f t="shared" si="82"/>
        <v/>
      </c>
      <c r="J858" s="352">
        <v>100</v>
      </c>
      <c r="K858" s="369" t="str">
        <f t="shared" si="81"/>
        <v/>
      </c>
      <c r="L858" s="353" t="str">
        <f t="shared" si="83"/>
        <v/>
      </c>
      <c r="M858" s="354" t="s">
        <v>68</v>
      </c>
      <c r="N858" s="366" t="str">
        <f t="shared" si="80"/>
        <v/>
      </c>
    </row>
    <row r="859" spans="1:14" ht="17.25" customHeight="1" x14ac:dyDescent="0.3">
      <c r="A859" s="24"/>
      <c r="B859" s="345">
        <v>847</v>
      </c>
      <c r="C859" s="346"/>
      <c r="D859" s="346"/>
      <c r="E859" s="347"/>
      <c r="F859" s="348" t="str">
        <f>IFERROR(VLOOKUP(E859,'Lookup Tables'!$D$4:$F$19,3,FALSE)*$O$6,"")</f>
        <v/>
      </c>
      <c r="G859" s="349">
        <f t="shared" si="78"/>
        <v>100</v>
      </c>
      <c r="H859" s="350" t="str">
        <f t="shared" si="79"/>
        <v/>
      </c>
      <c r="I859" s="351" t="str">
        <f t="shared" si="82"/>
        <v/>
      </c>
      <c r="J859" s="352">
        <v>100</v>
      </c>
      <c r="K859" s="369" t="str">
        <f t="shared" si="81"/>
        <v/>
      </c>
      <c r="L859" s="353" t="str">
        <f t="shared" si="83"/>
        <v/>
      </c>
      <c r="M859" s="354" t="s">
        <v>68</v>
      </c>
      <c r="N859" s="366" t="str">
        <f t="shared" si="80"/>
        <v/>
      </c>
    </row>
    <row r="860" spans="1:14" ht="17.25" customHeight="1" x14ac:dyDescent="0.3">
      <c r="A860" s="24"/>
      <c r="B860" s="345">
        <v>848</v>
      </c>
      <c r="C860" s="346"/>
      <c r="D860" s="346"/>
      <c r="E860" s="347"/>
      <c r="F860" s="348" t="str">
        <f>IFERROR(VLOOKUP(E860,'Lookup Tables'!$D$4:$F$19,3,FALSE)*$O$6,"")</f>
        <v/>
      </c>
      <c r="G860" s="349">
        <f t="shared" si="78"/>
        <v>100</v>
      </c>
      <c r="H860" s="350" t="str">
        <f t="shared" si="79"/>
        <v/>
      </c>
      <c r="I860" s="351" t="str">
        <f t="shared" si="82"/>
        <v/>
      </c>
      <c r="J860" s="352">
        <v>100</v>
      </c>
      <c r="K860" s="369" t="str">
        <f t="shared" si="81"/>
        <v/>
      </c>
      <c r="L860" s="353" t="str">
        <f t="shared" si="83"/>
        <v/>
      </c>
      <c r="M860" s="354" t="s">
        <v>68</v>
      </c>
      <c r="N860" s="366" t="str">
        <f t="shared" si="80"/>
        <v/>
      </c>
    </row>
    <row r="861" spans="1:14" ht="17.25" customHeight="1" x14ac:dyDescent="0.3">
      <c r="A861" s="24"/>
      <c r="B861" s="345">
        <v>849</v>
      </c>
      <c r="C861" s="346"/>
      <c r="D861" s="346"/>
      <c r="E861" s="347"/>
      <c r="F861" s="348" t="str">
        <f>IFERROR(VLOOKUP(E861,'Lookup Tables'!$D$4:$F$19,3,FALSE)*$O$6,"")</f>
        <v/>
      </c>
      <c r="G861" s="349">
        <f t="shared" si="78"/>
        <v>100</v>
      </c>
      <c r="H861" s="350" t="str">
        <f t="shared" si="79"/>
        <v/>
      </c>
      <c r="I861" s="351" t="str">
        <f t="shared" si="82"/>
        <v/>
      </c>
      <c r="J861" s="352">
        <v>100</v>
      </c>
      <c r="K861" s="369" t="str">
        <f t="shared" si="81"/>
        <v/>
      </c>
      <c r="L861" s="353" t="str">
        <f t="shared" si="83"/>
        <v/>
      </c>
      <c r="M861" s="354" t="s">
        <v>68</v>
      </c>
      <c r="N861" s="366" t="str">
        <f t="shared" si="80"/>
        <v/>
      </c>
    </row>
    <row r="862" spans="1:14" ht="17.25" customHeight="1" x14ac:dyDescent="0.3">
      <c r="A862" s="24"/>
      <c r="B862" s="345">
        <v>850</v>
      </c>
      <c r="C862" s="346"/>
      <c r="D862" s="346"/>
      <c r="E862" s="347"/>
      <c r="F862" s="348" t="str">
        <f>IFERROR(VLOOKUP(E862,'Lookup Tables'!$D$4:$F$19,3,FALSE)*$O$6,"")</f>
        <v/>
      </c>
      <c r="G862" s="349">
        <f t="shared" si="78"/>
        <v>100</v>
      </c>
      <c r="H862" s="350" t="str">
        <f t="shared" si="79"/>
        <v/>
      </c>
      <c r="I862" s="351" t="str">
        <f t="shared" si="82"/>
        <v/>
      </c>
      <c r="J862" s="352">
        <v>100</v>
      </c>
      <c r="K862" s="369" t="str">
        <f t="shared" si="81"/>
        <v/>
      </c>
      <c r="L862" s="353" t="str">
        <f t="shared" si="83"/>
        <v/>
      </c>
      <c r="M862" s="354" t="s">
        <v>68</v>
      </c>
      <c r="N862" s="366" t="str">
        <f t="shared" si="80"/>
        <v/>
      </c>
    </row>
    <row r="863" spans="1:14" ht="17.25" customHeight="1" x14ac:dyDescent="0.3">
      <c r="A863" s="24"/>
      <c r="B863" s="345">
        <v>851</v>
      </c>
      <c r="C863" s="346"/>
      <c r="D863" s="346"/>
      <c r="E863" s="347"/>
      <c r="F863" s="348" t="str">
        <f>IFERROR(VLOOKUP(E863,'Lookup Tables'!$D$4:$F$19,3,FALSE)*$O$6,"")</f>
        <v/>
      </c>
      <c r="G863" s="349">
        <f t="shared" si="78"/>
        <v>100</v>
      </c>
      <c r="H863" s="350" t="str">
        <f t="shared" si="79"/>
        <v/>
      </c>
      <c r="I863" s="351" t="str">
        <f t="shared" si="82"/>
        <v/>
      </c>
      <c r="J863" s="352">
        <v>100</v>
      </c>
      <c r="K863" s="369" t="str">
        <f t="shared" si="81"/>
        <v/>
      </c>
      <c r="L863" s="353" t="str">
        <f t="shared" si="83"/>
        <v/>
      </c>
      <c r="M863" s="354" t="s">
        <v>68</v>
      </c>
      <c r="N863" s="366" t="str">
        <f t="shared" si="80"/>
        <v/>
      </c>
    </row>
    <row r="864" spans="1:14" ht="17.25" customHeight="1" x14ac:dyDescent="0.3">
      <c r="A864" s="24"/>
      <c r="B864" s="345">
        <v>852</v>
      </c>
      <c r="C864" s="346"/>
      <c r="D864" s="346"/>
      <c r="E864" s="347"/>
      <c r="F864" s="348" t="str">
        <f>IFERROR(VLOOKUP(E864,'Lookup Tables'!$D$4:$F$19,3,FALSE)*$O$6,"")</f>
        <v/>
      </c>
      <c r="G864" s="349">
        <f t="shared" si="78"/>
        <v>100</v>
      </c>
      <c r="H864" s="350" t="str">
        <f t="shared" si="79"/>
        <v/>
      </c>
      <c r="I864" s="351" t="str">
        <f t="shared" si="82"/>
        <v/>
      </c>
      <c r="J864" s="352">
        <v>100</v>
      </c>
      <c r="K864" s="369" t="str">
        <f t="shared" si="81"/>
        <v/>
      </c>
      <c r="L864" s="353" t="str">
        <f t="shared" si="83"/>
        <v/>
      </c>
      <c r="M864" s="354" t="s">
        <v>68</v>
      </c>
      <c r="N864" s="366" t="str">
        <f t="shared" si="80"/>
        <v/>
      </c>
    </row>
    <row r="865" spans="1:14" ht="17.25" customHeight="1" x14ac:dyDescent="0.3">
      <c r="A865" s="24"/>
      <c r="B865" s="345">
        <v>853</v>
      </c>
      <c r="C865" s="346"/>
      <c r="D865" s="346"/>
      <c r="E865" s="347"/>
      <c r="F865" s="348" t="str">
        <f>IFERROR(VLOOKUP(E865,'Lookup Tables'!$D$4:$F$19,3,FALSE)*$O$6,"")</f>
        <v/>
      </c>
      <c r="G865" s="349">
        <f t="shared" si="78"/>
        <v>100</v>
      </c>
      <c r="H865" s="350" t="str">
        <f t="shared" si="79"/>
        <v/>
      </c>
      <c r="I865" s="351" t="str">
        <f t="shared" si="82"/>
        <v/>
      </c>
      <c r="J865" s="352">
        <v>100</v>
      </c>
      <c r="K865" s="369" t="str">
        <f t="shared" si="81"/>
        <v/>
      </c>
      <c r="L865" s="353" t="str">
        <f t="shared" si="83"/>
        <v/>
      </c>
      <c r="M865" s="354" t="s">
        <v>68</v>
      </c>
      <c r="N865" s="366" t="str">
        <f t="shared" si="80"/>
        <v/>
      </c>
    </row>
    <row r="866" spans="1:14" ht="17.25" customHeight="1" x14ac:dyDescent="0.3">
      <c r="A866" s="24"/>
      <c r="B866" s="345">
        <v>854</v>
      </c>
      <c r="C866" s="346"/>
      <c r="D866" s="346"/>
      <c r="E866" s="347"/>
      <c r="F866" s="348" t="str">
        <f>IFERROR(VLOOKUP(E866,'Lookup Tables'!$D$4:$F$19,3,FALSE)*$O$6,"")</f>
        <v/>
      </c>
      <c r="G866" s="349">
        <f t="shared" si="78"/>
        <v>100</v>
      </c>
      <c r="H866" s="350" t="str">
        <f t="shared" si="79"/>
        <v/>
      </c>
      <c r="I866" s="351" t="str">
        <f t="shared" si="82"/>
        <v/>
      </c>
      <c r="J866" s="352">
        <v>100</v>
      </c>
      <c r="K866" s="369" t="str">
        <f t="shared" si="81"/>
        <v/>
      </c>
      <c r="L866" s="353" t="str">
        <f t="shared" si="83"/>
        <v/>
      </c>
      <c r="M866" s="354" t="s">
        <v>68</v>
      </c>
      <c r="N866" s="366" t="str">
        <f t="shared" si="80"/>
        <v/>
      </c>
    </row>
    <row r="867" spans="1:14" ht="17.25" customHeight="1" x14ac:dyDescent="0.3">
      <c r="A867" s="24"/>
      <c r="B867" s="345">
        <v>855</v>
      </c>
      <c r="C867" s="346"/>
      <c r="D867" s="346"/>
      <c r="E867" s="347"/>
      <c r="F867" s="348" t="str">
        <f>IFERROR(VLOOKUP(E867,'Lookup Tables'!$D$4:$F$19,3,FALSE)*$O$6,"")</f>
        <v/>
      </c>
      <c r="G867" s="349">
        <f t="shared" si="78"/>
        <v>100</v>
      </c>
      <c r="H867" s="350" t="str">
        <f t="shared" si="79"/>
        <v/>
      </c>
      <c r="I867" s="351" t="str">
        <f t="shared" si="82"/>
        <v/>
      </c>
      <c r="J867" s="352">
        <v>100</v>
      </c>
      <c r="K867" s="369" t="str">
        <f t="shared" si="81"/>
        <v/>
      </c>
      <c r="L867" s="353" t="str">
        <f t="shared" si="83"/>
        <v/>
      </c>
      <c r="M867" s="354" t="s">
        <v>68</v>
      </c>
      <c r="N867" s="366" t="str">
        <f t="shared" si="80"/>
        <v/>
      </c>
    </row>
    <row r="868" spans="1:14" ht="17.25" customHeight="1" x14ac:dyDescent="0.3">
      <c r="A868" s="24"/>
      <c r="B868" s="345">
        <v>856</v>
      </c>
      <c r="C868" s="346"/>
      <c r="D868" s="346"/>
      <c r="E868" s="347"/>
      <c r="F868" s="348" t="str">
        <f>IFERROR(VLOOKUP(E868,'Lookup Tables'!$D$4:$F$19,3,FALSE)*$O$6,"")</f>
        <v/>
      </c>
      <c r="G868" s="349">
        <f t="shared" si="78"/>
        <v>100</v>
      </c>
      <c r="H868" s="350" t="str">
        <f t="shared" si="79"/>
        <v/>
      </c>
      <c r="I868" s="351" t="str">
        <f t="shared" si="82"/>
        <v/>
      </c>
      <c r="J868" s="352">
        <v>100</v>
      </c>
      <c r="K868" s="369" t="str">
        <f t="shared" si="81"/>
        <v/>
      </c>
      <c r="L868" s="353" t="str">
        <f t="shared" si="83"/>
        <v/>
      </c>
      <c r="M868" s="354" t="s">
        <v>68</v>
      </c>
      <c r="N868" s="366" t="str">
        <f t="shared" si="80"/>
        <v/>
      </c>
    </row>
    <row r="869" spans="1:14" ht="17.25" customHeight="1" x14ac:dyDescent="0.3">
      <c r="A869" s="24"/>
      <c r="B869" s="345">
        <v>857</v>
      </c>
      <c r="C869" s="346"/>
      <c r="D869" s="346"/>
      <c r="E869" s="347"/>
      <c r="F869" s="348" t="str">
        <f>IFERROR(VLOOKUP(E869,'Lookup Tables'!$D$4:$F$19,3,FALSE)*$O$6,"")</f>
        <v/>
      </c>
      <c r="G869" s="349">
        <f t="shared" si="78"/>
        <v>100</v>
      </c>
      <c r="H869" s="350" t="str">
        <f t="shared" si="79"/>
        <v/>
      </c>
      <c r="I869" s="351" t="str">
        <f t="shared" si="82"/>
        <v/>
      </c>
      <c r="J869" s="352">
        <v>100</v>
      </c>
      <c r="K869" s="369" t="str">
        <f t="shared" si="81"/>
        <v/>
      </c>
      <c r="L869" s="353" t="str">
        <f t="shared" si="83"/>
        <v/>
      </c>
      <c r="M869" s="354" t="s">
        <v>68</v>
      </c>
      <c r="N869" s="366" t="str">
        <f t="shared" si="80"/>
        <v/>
      </c>
    </row>
    <row r="870" spans="1:14" ht="17.25" customHeight="1" x14ac:dyDescent="0.3">
      <c r="A870" s="24"/>
      <c r="B870" s="345">
        <v>858</v>
      </c>
      <c r="C870" s="346"/>
      <c r="D870" s="346"/>
      <c r="E870" s="347"/>
      <c r="F870" s="348" t="str">
        <f>IFERROR(VLOOKUP(E870,'Lookup Tables'!$D$4:$F$19,3,FALSE)*$O$6,"")</f>
        <v/>
      </c>
      <c r="G870" s="349">
        <f t="shared" si="78"/>
        <v>100</v>
      </c>
      <c r="H870" s="350" t="str">
        <f t="shared" si="79"/>
        <v/>
      </c>
      <c r="I870" s="351" t="str">
        <f t="shared" si="82"/>
        <v/>
      </c>
      <c r="J870" s="352">
        <v>100</v>
      </c>
      <c r="K870" s="369" t="str">
        <f t="shared" si="81"/>
        <v/>
      </c>
      <c r="L870" s="353" t="str">
        <f t="shared" si="83"/>
        <v/>
      </c>
      <c r="M870" s="354" t="s">
        <v>68</v>
      </c>
      <c r="N870" s="366" t="str">
        <f t="shared" si="80"/>
        <v/>
      </c>
    </row>
    <row r="871" spans="1:14" ht="17.25" customHeight="1" x14ac:dyDescent="0.3">
      <c r="A871" s="24"/>
      <c r="B871" s="345">
        <v>859</v>
      </c>
      <c r="C871" s="346"/>
      <c r="D871" s="346"/>
      <c r="E871" s="347"/>
      <c r="F871" s="348" t="str">
        <f>IFERROR(VLOOKUP(E871,'Lookup Tables'!$D$4:$F$19,3,FALSE)*$O$6,"")</f>
        <v/>
      </c>
      <c r="G871" s="349">
        <f t="shared" si="78"/>
        <v>100</v>
      </c>
      <c r="H871" s="350" t="str">
        <f t="shared" si="79"/>
        <v/>
      </c>
      <c r="I871" s="351" t="str">
        <f t="shared" si="82"/>
        <v/>
      </c>
      <c r="J871" s="352">
        <v>100</v>
      </c>
      <c r="K871" s="369" t="str">
        <f t="shared" si="81"/>
        <v/>
      </c>
      <c r="L871" s="353" t="str">
        <f t="shared" si="83"/>
        <v/>
      </c>
      <c r="M871" s="354" t="s">
        <v>68</v>
      </c>
      <c r="N871" s="366" t="str">
        <f t="shared" si="80"/>
        <v/>
      </c>
    </row>
    <row r="872" spans="1:14" ht="17.25" customHeight="1" x14ac:dyDescent="0.3">
      <c r="A872" s="24"/>
      <c r="B872" s="345">
        <v>860</v>
      </c>
      <c r="C872" s="346"/>
      <c r="D872" s="346"/>
      <c r="E872" s="347"/>
      <c r="F872" s="348" t="str">
        <f>IFERROR(VLOOKUP(E872,'Lookup Tables'!$D$4:$F$19,3,FALSE)*$O$6,"")</f>
        <v/>
      </c>
      <c r="G872" s="349">
        <f t="shared" si="78"/>
        <v>100</v>
      </c>
      <c r="H872" s="350" t="str">
        <f t="shared" si="79"/>
        <v/>
      </c>
      <c r="I872" s="351" t="str">
        <f t="shared" si="82"/>
        <v/>
      </c>
      <c r="J872" s="352">
        <v>100</v>
      </c>
      <c r="K872" s="369" t="str">
        <f t="shared" si="81"/>
        <v/>
      </c>
      <c r="L872" s="353" t="str">
        <f t="shared" si="83"/>
        <v/>
      </c>
      <c r="M872" s="354" t="s">
        <v>68</v>
      </c>
      <c r="N872" s="366" t="str">
        <f t="shared" si="80"/>
        <v/>
      </c>
    </row>
    <row r="873" spans="1:14" ht="17.25" customHeight="1" x14ac:dyDescent="0.3">
      <c r="A873" s="24"/>
      <c r="B873" s="345">
        <v>861</v>
      </c>
      <c r="C873" s="346"/>
      <c r="D873" s="346"/>
      <c r="E873" s="347"/>
      <c r="F873" s="348" t="str">
        <f>IFERROR(VLOOKUP(E873,'Lookup Tables'!$D$4:$F$19,3,FALSE)*$O$6,"")</f>
        <v/>
      </c>
      <c r="G873" s="349">
        <f t="shared" si="78"/>
        <v>100</v>
      </c>
      <c r="H873" s="350" t="str">
        <f t="shared" si="79"/>
        <v/>
      </c>
      <c r="I873" s="351" t="str">
        <f t="shared" si="82"/>
        <v/>
      </c>
      <c r="J873" s="352">
        <v>100</v>
      </c>
      <c r="K873" s="369" t="str">
        <f t="shared" si="81"/>
        <v/>
      </c>
      <c r="L873" s="353" t="str">
        <f t="shared" si="83"/>
        <v/>
      </c>
      <c r="M873" s="354" t="s">
        <v>68</v>
      </c>
      <c r="N873" s="366" t="str">
        <f t="shared" si="80"/>
        <v/>
      </c>
    </row>
    <row r="874" spans="1:14" ht="17.25" customHeight="1" x14ac:dyDescent="0.3">
      <c r="A874" s="24"/>
      <c r="B874" s="345">
        <v>862</v>
      </c>
      <c r="C874" s="346"/>
      <c r="D874" s="346"/>
      <c r="E874" s="347"/>
      <c r="F874" s="348" t="str">
        <f>IFERROR(VLOOKUP(E874,'Lookup Tables'!$D$4:$F$19,3,FALSE)*$O$6,"")</f>
        <v/>
      </c>
      <c r="G874" s="349">
        <f t="shared" si="78"/>
        <v>100</v>
      </c>
      <c r="H874" s="350" t="str">
        <f t="shared" si="79"/>
        <v/>
      </c>
      <c r="I874" s="351" t="str">
        <f t="shared" si="82"/>
        <v/>
      </c>
      <c r="J874" s="352">
        <v>100</v>
      </c>
      <c r="K874" s="369" t="str">
        <f t="shared" si="81"/>
        <v/>
      </c>
      <c r="L874" s="353" t="str">
        <f t="shared" si="83"/>
        <v/>
      </c>
      <c r="M874" s="354" t="s">
        <v>68</v>
      </c>
      <c r="N874" s="366" t="str">
        <f t="shared" si="80"/>
        <v/>
      </c>
    </row>
    <row r="875" spans="1:14" ht="17.25" customHeight="1" x14ac:dyDescent="0.3">
      <c r="A875" s="24"/>
      <c r="B875" s="345">
        <v>863</v>
      </c>
      <c r="C875" s="346"/>
      <c r="D875" s="346"/>
      <c r="E875" s="347"/>
      <c r="F875" s="348" t="str">
        <f>IFERROR(VLOOKUP(E875,'Lookup Tables'!$D$4:$F$19,3,FALSE)*$O$6,"")</f>
        <v/>
      </c>
      <c r="G875" s="349">
        <f t="shared" si="78"/>
        <v>100</v>
      </c>
      <c r="H875" s="350" t="str">
        <f t="shared" si="79"/>
        <v/>
      </c>
      <c r="I875" s="351" t="str">
        <f t="shared" si="82"/>
        <v/>
      </c>
      <c r="J875" s="352">
        <v>100</v>
      </c>
      <c r="K875" s="369" t="str">
        <f t="shared" si="81"/>
        <v/>
      </c>
      <c r="L875" s="353" t="str">
        <f t="shared" si="83"/>
        <v/>
      </c>
      <c r="M875" s="354" t="s">
        <v>68</v>
      </c>
      <c r="N875" s="366" t="str">
        <f t="shared" si="80"/>
        <v/>
      </c>
    </row>
    <row r="876" spans="1:14" ht="17.25" customHeight="1" x14ac:dyDescent="0.3">
      <c r="A876" s="24"/>
      <c r="B876" s="345">
        <v>864</v>
      </c>
      <c r="C876" s="346"/>
      <c r="D876" s="346"/>
      <c r="E876" s="347"/>
      <c r="F876" s="348" t="str">
        <f>IFERROR(VLOOKUP(E876,'Lookup Tables'!$D$4:$F$19,3,FALSE)*$O$6,"")</f>
        <v/>
      </c>
      <c r="G876" s="349">
        <f t="shared" si="78"/>
        <v>100</v>
      </c>
      <c r="H876" s="350" t="str">
        <f t="shared" si="79"/>
        <v/>
      </c>
      <c r="I876" s="351" t="str">
        <f t="shared" si="82"/>
        <v/>
      </c>
      <c r="J876" s="352">
        <v>100</v>
      </c>
      <c r="K876" s="369" t="str">
        <f t="shared" si="81"/>
        <v/>
      </c>
      <c r="L876" s="353" t="str">
        <f t="shared" si="83"/>
        <v/>
      </c>
      <c r="M876" s="354" t="s">
        <v>68</v>
      </c>
      <c r="N876" s="366" t="str">
        <f t="shared" si="80"/>
        <v/>
      </c>
    </row>
    <row r="877" spans="1:14" ht="17.25" customHeight="1" x14ac:dyDescent="0.3">
      <c r="A877" s="24"/>
      <c r="B877" s="345">
        <v>865</v>
      </c>
      <c r="C877" s="346"/>
      <c r="D877" s="346"/>
      <c r="E877" s="347"/>
      <c r="F877" s="348" t="str">
        <f>IFERROR(VLOOKUP(E877,'Lookup Tables'!$D$4:$F$19,3,FALSE)*$O$6,"")</f>
        <v/>
      </c>
      <c r="G877" s="349">
        <f t="shared" si="78"/>
        <v>100</v>
      </c>
      <c r="H877" s="350" t="str">
        <f t="shared" si="79"/>
        <v/>
      </c>
      <c r="I877" s="351" t="str">
        <f t="shared" si="82"/>
        <v/>
      </c>
      <c r="J877" s="352">
        <v>100</v>
      </c>
      <c r="K877" s="369" t="str">
        <f t="shared" si="81"/>
        <v/>
      </c>
      <c r="L877" s="353" t="str">
        <f t="shared" si="83"/>
        <v/>
      </c>
      <c r="M877" s="354" t="s">
        <v>68</v>
      </c>
      <c r="N877" s="366" t="str">
        <f t="shared" si="80"/>
        <v/>
      </c>
    </row>
    <row r="878" spans="1:14" ht="17.25" customHeight="1" x14ac:dyDescent="0.3">
      <c r="A878" s="24"/>
      <c r="B878" s="345">
        <v>866</v>
      </c>
      <c r="C878" s="346"/>
      <c r="D878" s="346"/>
      <c r="E878" s="347"/>
      <c r="F878" s="348" t="str">
        <f>IFERROR(VLOOKUP(E878,'Lookup Tables'!$D$4:$F$19,3,FALSE)*$O$6,"")</f>
        <v/>
      </c>
      <c r="G878" s="349">
        <f t="shared" si="78"/>
        <v>100</v>
      </c>
      <c r="H878" s="350" t="str">
        <f t="shared" si="79"/>
        <v/>
      </c>
      <c r="I878" s="351" t="str">
        <f t="shared" si="82"/>
        <v/>
      </c>
      <c r="J878" s="352">
        <v>100</v>
      </c>
      <c r="K878" s="369" t="str">
        <f t="shared" si="81"/>
        <v/>
      </c>
      <c r="L878" s="353" t="str">
        <f t="shared" si="83"/>
        <v/>
      </c>
      <c r="M878" s="354" t="s">
        <v>68</v>
      </c>
      <c r="N878" s="366" t="str">
        <f t="shared" si="80"/>
        <v/>
      </c>
    </row>
    <row r="879" spans="1:14" ht="17.25" customHeight="1" x14ac:dyDescent="0.3">
      <c r="A879" s="24"/>
      <c r="B879" s="345">
        <v>867</v>
      </c>
      <c r="C879" s="346"/>
      <c r="D879" s="346"/>
      <c r="E879" s="347"/>
      <c r="F879" s="348" t="str">
        <f>IFERROR(VLOOKUP(E879,'Lookup Tables'!$D$4:$F$19,3,FALSE)*$O$6,"")</f>
        <v/>
      </c>
      <c r="G879" s="349">
        <f t="shared" si="78"/>
        <v>100</v>
      </c>
      <c r="H879" s="350" t="str">
        <f t="shared" si="79"/>
        <v/>
      </c>
      <c r="I879" s="351" t="str">
        <f t="shared" si="82"/>
        <v/>
      </c>
      <c r="J879" s="352">
        <v>100</v>
      </c>
      <c r="K879" s="369" t="str">
        <f t="shared" si="81"/>
        <v/>
      </c>
      <c r="L879" s="353" t="str">
        <f t="shared" si="83"/>
        <v/>
      </c>
      <c r="M879" s="354" t="s">
        <v>68</v>
      </c>
      <c r="N879" s="366" t="str">
        <f t="shared" si="80"/>
        <v/>
      </c>
    </row>
    <row r="880" spans="1:14" ht="17.25" customHeight="1" x14ac:dyDescent="0.3">
      <c r="A880" s="24"/>
      <c r="B880" s="345">
        <v>868</v>
      </c>
      <c r="C880" s="346"/>
      <c r="D880" s="346"/>
      <c r="E880" s="347"/>
      <c r="F880" s="348" t="str">
        <f>IFERROR(VLOOKUP(E880,'Lookup Tables'!$D$4:$F$19,3,FALSE)*$O$6,"")</f>
        <v/>
      </c>
      <c r="G880" s="349">
        <f t="shared" si="78"/>
        <v>100</v>
      </c>
      <c r="H880" s="350" t="str">
        <f t="shared" si="79"/>
        <v/>
      </c>
      <c r="I880" s="351" t="str">
        <f t="shared" si="82"/>
        <v/>
      </c>
      <c r="J880" s="352">
        <v>100</v>
      </c>
      <c r="K880" s="369" t="str">
        <f t="shared" si="81"/>
        <v/>
      </c>
      <c r="L880" s="353" t="str">
        <f t="shared" si="83"/>
        <v/>
      </c>
      <c r="M880" s="354" t="s">
        <v>68</v>
      </c>
      <c r="N880" s="366" t="str">
        <f t="shared" si="80"/>
        <v/>
      </c>
    </row>
    <row r="881" spans="1:14" ht="17.25" customHeight="1" x14ac:dyDescent="0.3">
      <c r="A881" s="24"/>
      <c r="B881" s="345">
        <v>869</v>
      </c>
      <c r="C881" s="346"/>
      <c r="D881" s="346"/>
      <c r="E881" s="347"/>
      <c r="F881" s="348" t="str">
        <f>IFERROR(VLOOKUP(E881,'Lookup Tables'!$D$4:$F$19,3,FALSE)*$O$6,"")</f>
        <v/>
      </c>
      <c r="G881" s="349">
        <f t="shared" si="78"/>
        <v>100</v>
      </c>
      <c r="H881" s="350" t="str">
        <f t="shared" si="79"/>
        <v/>
      </c>
      <c r="I881" s="351" t="str">
        <f t="shared" si="82"/>
        <v/>
      </c>
      <c r="J881" s="352">
        <v>100</v>
      </c>
      <c r="K881" s="369" t="str">
        <f t="shared" si="81"/>
        <v/>
      </c>
      <c r="L881" s="353" t="str">
        <f t="shared" si="83"/>
        <v/>
      </c>
      <c r="M881" s="354" t="s">
        <v>68</v>
      </c>
      <c r="N881" s="366" t="str">
        <f t="shared" si="80"/>
        <v/>
      </c>
    </row>
    <row r="882" spans="1:14" ht="17.25" customHeight="1" x14ac:dyDescent="0.3">
      <c r="A882" s="24"/>
      <c r="B882" s="345">
        <v>870</v>
      </c>
      <c r="C882" s="346"/>
      <c r="D882" s="346"/>
      <c r="E882" s="347"/>
      <c r="F882" s="348" t="str">
        <f>IFERROR(VLOOKUP(E882,'Lookup Tables'!$D$4:$F$19,3,FALSE)*$O$6,"")</f>
        <v/>
      </c>
      <c r="G882" s="349">
        <f t="shared" si="78"/>
        <v>100</v>
      </c>
      <c r="H882" s="350" t="str">
        <f t="shared" si="79"/>
        <v/>
      </c>
      <c r="I882" s="351" t="str">
        <f t="shared" si="82"/>
        <v/>
      </c>
      <c r="J882" s="352">
        <v>100</v>
      </c>
      <c r="K882" s="369" t="str">
        <f t="shared" si="81"/>
        <v/>
      </c>
      <c r="L882" s="353" t="str">
        <f t="shared" si="83"/>
        <v/>
      </c>
      <c r="M882" s="354" t="s">
        <v>68</v>
      </c>
      <c r="N882" s="366" t="str">
        <f t="shared" si="80"/>
        <v/>
      </c>
    </row>
    <row r="883" spans="1:14" ht="17.25" customHeight="1" x14ac:dyDescent="0.3">
      <c r="A883" s="24"/>
      <c r="B883" s="345">
        <v>871</v>
      </c>
      <c r="C883" s="346"/>
      <c r="D883" s="346"/>
      <c r="E883" s="347"/>
      <c r="F883" s="348" t="str">
        <f>IFERROR(VLOOKUP(E883,'Lookup Tables'!$D$4:$F$19,3,FALSE)*$O$6,"")</f>
        <v/>
      </c>
      <c r="G883" s="349">
        <f t="shared" si="78"/>
        <v>100</v>
      </c>
      <c r="H883" s="350" t="str">
        <f t="shared" si="79"/>
        <v/>
      </c>
      <c r="I883" s="351" t="str">
        <f t="shared" si="82"/>
        <v/>
      </c>
      <c r="J883" s="352">
        <v>100</v>
      </c>
      <c r="K883" s="369" t="str">
        <f t="shared" si="81"/>
        <v/>
      </c>
      <c r="L883" s="353" t="str">
        <f t="shared" si="83"/>
        <v/>
      </c>
      <c r="M883" s="354" t="s">
        <v>68</v>
      </c>
      <c r="N883" s="366" t="str">
        <f t="shared" si="80"/>
        <v/>
      </c>
    </row>
    <row r="884" spans="1:14" ht="17.25" customHeight="1" x14ac:dyDescent="0.3">
      <c r="A884" s="24"/>
      <c r="B884" s="345">
        <v>872</v>
      </c>
      <c r="C884" s="346"/>
      <c r="D884" s="346"/>
      <c r="E884" s="347"/>
      <c r="F884" s="348" t="str">
        <f>IFERROR(VLOOKUP(E884,'Lookup Tables'!$D$4:$F$19,3,FALSE)*$O$6,"")</f>
        <v/>
      </c>
      <c r="G884" s="349">
        <f t="shared" si="78"/>
        <v>100</v>
      </c>
      <c r="H884" s="350" t="str">
        <f t="shared" si="79"/>
        <v/>
      </c>
      <c r="I884" s="351" t="str">
        <f t="shared" si="82"/>
        <v/>
      </c>
      <c r="J884" s="352">
        <v>100</v>
      </c>
      <c r="K884" s="369" t="str">
        <f t="shared" si="81"/>
        <v/>
      </c>
      <c r="L884" s="353" t="str">
        <f t="shared" si="83"/>
        <v/>
      </c>
      <c r="M884" s="354" t="s">
        <v>68</v>
      </c>
      <c r="N884" s="366" t="str">
        <f t="shared" si="80"/>
        <v/>
      </c>
    </row>
    <row r="885" spans="1:14" ht="17.25" customHeight="1" x14ac:dyDescent="0.3">
      <c r="A885" s="24"/>
      <c r="B885" s="345">
        <v>873</v>
      </c>
      <c r="C885" s="346"/>
      <c r="D885" s="346"/>
      <c r="E885" s="347"/>
      <c r="F885" s="348" t="str">
        <f>IFERROR(VLOOKUP(E885,'Lookup Tables'!$D$4:$F$19,3,FALSE)*$O$6,"")</f>
        <v/>
      </c>
      <c r="G885" s="349">
        <f t="shared" si="78"/>
        <v>100</v>
      </c>
      <c r="H885" s="350" t="str">
        <f t="shared" si="79"/>
        <v/>
      </c>
      <c r="I885" s="351" t="str">
        <f t="shared" si="82"/>
        <v/>
      </c>
      <c r="J885" s="352">
        <v>100</v>
      </c>
      <c r="K885" s="369" t="str">
        <f t="shared" si="81"/>
        <v/>
      </c>
      <c r="L885" s="353" t="str">
        <f t="shared" si="83"/>
        <v/>
      </c>
      <c r="M885" s="354" t="s">
        <v>68</v>
      </c>
      <c r="N885" s="366" t="str">
        <f t="shared" si="80"/>
        <v/>
      </c>
    </row>
    <row r="886" spans="1:14" ht="17.25" customHeight="1" x14ac:dyDescent="0.3">
      <c r="A886" s="24"/>
      <c r="B886" s="345">
        <v>874</v>
      </c>
      <c r="C886" s="346"/>
      <c r="D886" s="346"/>
      <c r="E886" s="347"/>
      <c r="F886" s="348" t="str">
        <f>IFERROR(VLOOKUP(E886,'Lookup Tables'!$D$4:$F$19,3,FALSE)*$O$6,"")</f>
        <v/>
      </c>
      <c r="G886" s="349">
        <f t="shared" si="78"/>
        <v>100</v>
      </c>
      <c r="H886" s="350" t="str">
        <f t="shared" si="79"/>
        <v/>
      </c>
      <c r="I886" s="351" t="str">
        <f t="shared" si="82"/>
        <v/>
      </c>
      <c r="J886" s="352">
        <v>100</v>
      </c>
      <c r="K886" s="369" t="str">
        <f t="shared" si="81"/>
        <v/>
      </c>
      <c r="L886" s="353" t="str">
        <f t="shared" si="83"/>
        <v/>
      </c>
      <c r="M886" s="354" t="s">
        <v>68</v>
      </c>
      <c r="N886" s="366" t="str">
        <f t="shared" si="80"/>
        <v/>
      </c>
    </row>
    <row r="887" spans="1:14" ht="17.25" customHeight="1" x14ac:dyDescent="0.3">
      <c r="A887" s="24"/>
      <c r="B887" s="345">
        <v>875</v>
      </c>
      <c r="C887" s="346"/>
      <c r="D887" s="346"/>
      <c r="E887" s="347"/>
      <c r="F887" s="348" t="str">
        <f>IFERROR(VLOOKUP(E887,'Lookup Tables'!$D$4:$F$19,3,FALSE)*$O$6,"")</f>
        <v/>
      </c>
      <c r="G887" s="349">
        <f t="shared" si="78"/>
        <v>100</v>
      </c>
      <c r="H887" s="350" t="str">
        <f t="shared" si="79"/>
        <v/>
      </c>
      <c r="I887" s="351" t="str">
        <f t="shared" si="82"/>
        <v/>
      </c>
      <c r="J887" s="352">
        <v>100</v>
      </c>
      <c r="K887" s="369" t="str">
        <f t="shared" si="81"/>
        <v/>
      </c>
      <c r="L887" s="353" t="str">
        <f t="shared" si="83"/>
        <v/>
      </c>
      <c r="M887" s="354" t="s">
        <v>68</v>
      </c>
      <c r="N887" s="366" t="str">
        <f t="shared" si="80"/>
        <v/>
      </c>
    </row>
    <row r="888" spans="1:14" ht="17.25" customHeight="1" x14ac:dyDescent="0.3">
      <c r="A888" s="24"/>
      <c r="B888" s="345">
        <v>876</v>
      </c>
      <c r="C888" s="346"/>
      <c r="D888" s="346"/>
      <c r="E888" s="347"/>
      <c r="F888" s="348" t="str">
        <f>IFERROR(VLOOKUP(E888,'Lookup Tables'!$D$4:$F$19,3,FALSE)*$O$6,"")</f>
        <v/>
      </c>
      <c r="G888" s="349">
        <f t="shared" si="78"/>
        <v>100</v>
      </c>
      <c r="H888" s="350" t="str">
        <f t="shared" si="79"/>
        <v/>
      </c>
      <c r="I888" s="351" t="str">
        <f t="shared" si="82"/>
        <v/>
      </c>
      <c r="J888" s="352">
        <v>100</v>
      </c>
      <c r="K888" s="369" t="str">
        <f t="shared" si="81"/>
        <v/>
      </c>
      <c r="L888" s="353" t="str">
        <f t="shared" si="83"/>
        <v/>
      </c>
      <c r="M888" s="354" t="s">
        <v>68</v>
      </c>
      <c r="N888" s="366" t="str">
        <f t="shared" si="80"/>
        <v/>
      </c>
    </row>
    <row r="889" spans="1:14" ht="17.25" customHeight="1" x14ac:dyDescent="0.3">
      <c r="A889" s="24"/>
      <c r="B889" s="345">
        <v>877</v>
      </c>
      <c r="C889" s="346"/>
      <c r="D889" s="346"/>
      <c r="E889" s="347"/>
      <c r="F889" s="348" t="str">
        <f>IFERROR(VLOOKUP(E889,'Lookup Tables'!$D$4:$F$19,3,FALSE)*$O$6,"")</f>
        <v/>
      </c>
      <c r="G889" s="349">
        <f t="shared" si="78"/>
        <v>100</v>
      </c>
      <c r="H889" s="350" t="str">
        <f t="shared" si="79"/>
        <v/>
      </c>
      <c r="I889" s="351" t="str">
        <f t="shared" si="82"/>
        <v/>
      </c>
      <c r="J889" s="352">
        <v>100</v>
      </c>
      <c r="K889" s="369" t="str">
        <f t="shared" si="81"/>
        <v/>
      </c>
      <c r="L889" s="353" t="str">
        <f t="shared" si="83"/>
        <v/>
      </c>
      <c r="M889" s="354" t="s">
        <v>68</v>
      </c>
      <c r="N889" s="366" t="str">
        <f t="shared" si="80"/>
        <v/>
      </c>
    </row>
    <row r="890" spans="1:14" ht="17.25" customHeight="1" x14ac:dyDescent="0.3">
      <c r="A890" s="24"/>
      <c r="B890" s="345">
        <v>878</v>
      </c>
      <c r="C890" s="346"/>
      <c r="D890" s="346"/>
      <c r="E890" s="347"/>
      <c r="F890" s="348" t="str">
        <f>IFERROR(VLOOKUP(E890,'Lookup Tables'!$D$4:$F$19,3,FALSE)*$O$6,"")</f>
        <v/>
      </c>
      <c r="G890" s="349">
        <f t="shared" si="78"/>
        <v>100</v>
      </c>
      <c r="H890" s="350" t="str">
        <f t="shared" si="79"/>
        <v/>
      </c>
      <c r="I890" s="351" t="str">
        <f t="shared" si="82"/>
        <v/>
      </c>
      <c r="J890" s="352">
        <v>100</v>
      </c>
      <c r="K890" s="369" t="str">
        <f t="shared" si="81"/>
        <v/>
      </c>
      <c r="L890" s="353" t="str">
        <f t="shared" si="83"/>
        <v/>
      </c>
      <c r="M890" s="354" t="s">
        <v>68</v>
      </c>
      <c r="N890" s="366" t="str">
        <f t="shared" si="80"/>
        <v/>
      </c>
    </row>
    <row r="891" spans="1:14" ht="17.25" customHeight="1" x14ac:dyDescent="0.3">
      <c r="A891" s="24"/>
      <c r="B891" s="345">
        <v>879</v>
      </c>
      <c r="C891" s="346"/>
      <c r="D891" s="346"/>
      <c r="E891" s="347"/>
      <c r="F891" s="348" t="str">
        <f>IFERROR(VLOOKUP(E891,'Lookup Tables'!$D$4:$F$19,3,FALSE)*$O$6,"")</f>
        <v/>
      </c>
      <c r="G891" s="349">
        <f t="shared" si="78"/>
        <v>100</v>
      </c>
      <c r="H891" s="350" t="str">
        <f t="shared" si="79"/>
        <v/>
      </c>
      <c r="I891" s="351" t="str">
        <f t="shared" si="82"/>
        <v/>
      </c>
      <c r="J891" s="352">
        <v>100</v>
      </c>
      <c r="K891" s="369" t="str">
        <f t="shared" si="81"/>
        <v/>
      </c>
      <c r="L891" s="353" t="str">
        <f t="shared" si="83"/>
        <v/>
      </c>
      <c r="M891" s="354" t="s">
        <v>68</v>
      </c>
      <c r="N891" s="366" t="str">
        <f t="shared" si="80"/>
        <v/>
      </c>
    </row>
    <row r="892" spans="1:14" ht="17.25" customHeight="1" x14ac:dyDescent="0.3">
      <c r="A892" s="24"/>
      <c r="B892" s="345">
        <v>880</v>
      </c>
      <c r="C892" s="346"/>
      <c r="D892" s="346"/>
      <c r="E892" s="347"/>
      <c r="F892" s="348" t="str">
        <f>IFERROR(VLOOKUP(E892,'Lookup Tables'!$D$4:$F$19,3,FALSE)*$O$6,"")</f>
        <v/>
      </c>
      <c r="G892" s="349">
        <f t="shared" si="78"/>
        <v>100</v>
      </c>
      <c r="H892" s="350" t="str">
        <f t="shared" si="79"/>
        <v/>
      </c>
      <c r="I892" s="351" t="str">
        <f t="shared" si="82"/>
        <v/>
      </c>
      <c r="J892" s="352">
        <v>100</v>
      </c>
      <c r="K892" s="369" t="str">
        <f t="shared" si="81"/>
        <v/>
      </c>
      <c r="L892" s="353" t="str">
        <f t="shared" si="83"/>
        <v/>
      </c>
      <c r="M892" s="354" t="s">
        <v>68</v>
      </c>
      <c r="N892" s="366" t="str">
        <f t="shared" si="80"/>
        <v/>
      </c>
    </row>
    <row r="893" spans="1:14" ht="17.25" customHeight="1" x14ac:dyDescent="0.3">
      <c r="A893" s="24"/>
      <c r="B893" s="345">
        <v>881</v>
      </c>
      <c r="C893" s="346"/>
      <c r="D893" s="346"/>
      <c r="E893" s="347"/>
      <c r="F893" s="348" t="str">
        <f>IFERROR(VLOOKUP(E893,'Lookup Tables'!$D$4:$F$19,3,FALSE)*$O$6,"")</f>
        <v/>
      </c>
      <c r="G893" s="349">
        <f t="shared" si="78"/>
        <v>100</v>
      </c>
      <c r="H893" s="350" t="str">
        <f t="shared" si="79"/>
        <v/>
      </c>
      <c r="I893" s="351" t="str">
        <f t="shared" si="82"/>
        <v/>
      </c>
      <c r="J893" s="352">
        <v>100</v>
      </c>
      <c r="K893" s="369" t="str">
        <f t="shared" si="81"/>
        <v/>
      </c>
      <c r="L893" s="353" t="str">
        <f t="shared" si="83"/>
        <v/>
      </c>
      <c r="M893" s="354" t="s">
        <v>68</v>
      </c>
      <c r="N893" s="366" t="str">
        <f t="shared" si="80"/>
        <v/>
      </c>
    </row>
    <row r="894" spans="1:14" ht="17.25" customHeight="1" x14ac:dyDescent="0.3">
      <c r="A894" s="24"/>
      <c r="B894" s="345">
        <v>882</v>
      </c>
      <c r="C894" s="346"/>
      <c r="D894" s="346"/>
      <c r="E894" s="347"/>
      <c r="F894" s="348" t="str">
        <f>IFERROR(VLOOKUP(E894,'Lookup Tables'!$D$4:$F$19,3,FALSE)*$O$6,"")</f>
        <v/>
      </c>
      <c r="G894" s="349">
        <f t="shared" si="78"/>
        <v>100</v>
      </c>
      <c r="H894" s="350" t="str">
        <f t="shared" si="79"/>
        <v/>
      </c>
      <c r="I894" s="351" t="str">
        <f t="shared" si="82"/>
        <v/>
      </c>
      <c r="J894" s="352">
        <v>100</v>
      </c>
      <c r="K894" s="369" t="str">
        <f t="shared" si="81"/>
        <v/>
      </c>
      <c r="L894" s="353" t="str">
        <f t="shared" si="83"/>
        <v/>
      </c>
      <c r="M894" s="354" t="s">
        <v>68</v>
      </c>
      <c r="N894" s="366" t="str">
        <f t="shared" si="80"/>
        <v/>
      </c>
    </row>
    <row r="895" spans="1:14" ht="17.25" customHeight="1" x14ac:dyDescent="0.3">
      <c r="A895" s="24"/>
      <c r="B895" s="345">
        <v>883</v>
      </c>
      <c r="C895" s="346"/>
      <c r="D895" s="346"/>
      <c r="E895" s="347"/>
      <c r="F895" s="348" t="str">
        <f>IFERROR(VLOOKUP(E895,'Lookup Tables'!$D$4:$F$19,3,FALSE)*$O$6,"")</f>
        <v/>
      </c>
      <c r="G895" s="349">
        <f t="shared" si="78"/>
        <v>100</v>
      </c>
      <c r="H895" s="350" t="str">
        <f t="shared" si="79"/>
        <v/>
      </c>
      <c r="I895" s="351" t="str">
        <f t="shared" si="82"/>
        <v/>
      </c>
      <c r="J895" s="352">
        <v>100</v>
      </c>
      <c r="K895" s="369" t="str">
        <f t="shared" si="81"/>
        <v/>
      </c>
      <c r="L895" s="353" t="str">
        <f t="shared" si="83"/>
        <v/>
      </c>
      <c r="M895" s="354" t="s">
        <v>68</v>
      </c>
      <c r="N895" s="366" t="str">
        <f t="shared" si="80"/>
        <v/>
      </c>
    </row>
    <row r="896" spans="1:14" ht="17.25" customHeight="1" x14ac:dyDescent="0.3">
      <c r="A896" s="24"/>
      <c r="B896" s="345">
        <v>884</v>
      </c>
      <c r="C896" s="346"/>
      <c r="D896" s="346"/>
      <c r="E896" s="347"/>
      <c r="F896" s="348" t="str">
        <f>IFERROR(VLOOKUP(E896,'Lookup Tables'!$D$4:$F$19,3,FALSE)*$O$6,"")</f>
        <v/>
      </c>
      <c r="G896" s="349">
        <f t="shared" si="78"/>
        <v>100</v>
      </c>
      <c r="H896" s="350" t="str">
        <f t="shared" si="79"/>
        <v/>
      </c>
      <c r="I896" s="351" t="str">
        <f t="shared" si="82"/>
        <v/>
      </c>
      <c r="J896" s="352">
        <v>100</v>
      </c>
      <c r="K896" s="369" t="str">
        <f t="shared" si="81"/>
        <v/>
      </c>
      <c r="L896" s="353" t="str">
        <f t="shared" si="83"/>
        <v/>
      </c>
      <c r="M896" s="354" t="s">
        <v>68</v>
      </c>
      <c r="N896" s="366" t="str">
        <f t="shared" si="80"/>
        <v/>
      </c>
    </row>
    <row r="897" spans="1:14" ht="17.25" customHeight="1" x14ac:dyDescent="0.3">
      <c r="A897" s="24"/>
      <c r="B897" s="345">
        <v>885</v>
      </c>
      <c r="C897" s="346"/>
      <c r="D897" s="346"/>
      <c r="E897" s="347"/>
      <c r="F897" s="348" t="str">
        <f>IFERROR(VLOOKUP(E897,'Lookup Tables'!$D$4:$F$19,3,FALSE)*$O$6,"")</f>
        <v/>
      </c>
      <c r="G897" s="349">
        <f t="shared" si="78"/>
        <v>100</v>
      </c>
      <c r="H897" s="350" t="str">
        <f t="shared" si="79"/>
        <v/>
      </c>
      <c r="I897" s="351" t="str">
        <f t="shared" si="82"/>
        <v/>
      </c>
      <c r="J897" s="352">
        <v>100</v>
      </c>
      <c r="K897" s="369" t="str">
        <f t="shared" si="81"/>
        <v/>
      </c>
      <c r="L897" s="353" t="str">
        <f t="shared" si="83"/>
        <v/>
      </c>
      <c r="M897" s="354" t="s">
        <v>68</v>
      </c>
      <c r="N897" s="366" t="str">
        <f t="shared" si="80"/>
        <v/>
      </c>
    </row>
    <row r="898" spans="1:14" ht="17.25" customHeight="1" x14ac:dyDescent="0.3">
      <c r="A898" s="24"/>
      <c r="B898" s="345">
        <v>886</v>
      </c>
      <c r="C898" s="346"/>
      <c r="D898" s="346"/>
      <c r="E898" s="347"/>
      <c r="F898" s="348" t="str">
        <f>IFERROR(VLOOKUP(E898,'Lookup Tables'!$D$4:$F$19,3,FALSE)*$O$6,"")</f>
        <v/>
      </c>
      <c r="G898" s="349">
        <f t="shared" si="78"/>
        <v>100</v>
      </c>
      <c r="H898" s="350" t="str">
        <f t="shared" si="79"/>
        <v/>
      </c>
      <c r="I898" s="351" t="str">
        <f t="shared" si="82"/>
        <v/>
      </c>
      <c r="J898" s="352">
        <v>100</v>
      </c>
      <c r="K898" s="369" t="str">
        <f t="shared" si="81"/>
        <v/>
      </c>
      <c r="L898" s="353" t="str">
        <f t="shared" si="83"/>
        <v/>
      </c>
      <c r="M898" s="354" t="s">
        <v>68</v>
      </c>
      <c r="N898" s="366" t="str">
        <f t="shared" si="80"/>
        <v/>
      </c>
    </row>
    <row r="899" spans="1:14" ht="17.25" customHeight="1" x14ac:dyDescent="0.3">
      <c r="A899" s="24"/>
      <c r="B899" s="345">
        <v>887</v>
      </c>
      <c r="C899" s="346"/>
      <c r="D899" s="346"/>
      <c r="E899" s="347"/>
      <c r="F899" s="348" t="str">
        <f>IFERROR(VLOOKUP(E899,'Lookup Tables'!$D$4:$F$19,3,FALSE)*$O$6,"")</f>
        <v/>
      </c>
      <c r="G899" s="349">
        <f t="shared" si="78"/>
        <v>100</v>
      </c>
      <c r="H899" s="350" t="str">
        <f t="shared" si="79"/>
        <v/>
      </c>
      <c r="I899" s="351" t="str">
        <f t="shared" si="82"/>
        <v/>
      </c>
      <c r="J899" s="352">
        <v>100</v>
      </c>
      <c r="K899" s="369" t="str">
        <f t="shared" si="81"/>
        <v/>
      </c>
      <c r="L899" s="353" t="str">
        <f t="shared" si="83"/>
        <v/>
      </c>
      <c r="M899" s="354" t="s">
        <v>68</v>
      </c>
      <c r="N899" s="366" t="str">
        <f t="shared" si="80"/>
        <v/>
      </c>
    </row>
    <row r="900" spans="1:14" ht="17.25" customHeight="1" x14ac:dyDescent="0.3">
      <c r="A900" s="24"/>
      <c r="B900" s="345">
        <v>888</v>
      </c>
      <c r="C900" s="346"/>
      <c r="D900" s="346"/>
      <c r="E900" s="347"/>
      <c r="F900" s="348" t="str">
        <f>IFERROR(VLOOKUP(E900,'Lookup Tables'!$D$4:$F$19,3,FALSE)*$O$6,"")</f>
        <v/>
      </c>
      <c r="G900" s="349">
        <f t="shared" si="78"/>
        <v>100</v>
      </c>
      <c r="H900" s="350" t="str">
        <f t="shared" si="79"/>
        <v/>
      </c>
      <c r="I900" s="351" t="str">
        <f t="shared" si="82"/>
        <v/>
      </c>
      <c r="J900" s="352">
        <v>100</v>
      </c>
      <c r="K900" s="369" t="str">
        <f t="shared" si="81"/>
        <v/>
      </c>
      <c r="L900" s="353" t="str">
        <f t="shared" si="83"/>
        <v/>
      </c>
      <c r="M900" s="354" t="s">
        <v>68</v>
      </c>
      <c r="N900" s="366" t="str">
        <f t="shared" si="80"/>
        <v/>
      </c>
    </row>
    <row r="901" spans="1:14" ht="17.25" customHeight="1" x14ac:dyDescent="0.3">
      <c r="A901" s="24"/>
      <c r="B901" s="345">
        <v>889</v>
      </c>
      <c r="C901" s="346"/>
      <c r="D901" s="346"/>
      <c r="E901" s="347"/>
      <c r="F901" s="348" t="str">
        <f>IFERROR(VLOOKUP(E901,'Lookup Tables'!$D$4:$F$19,3,FALSE)*$O$6,"")</f>
        <v/>
      </c>
      <c r="G901" s="349">
        <f t="shared" si="78"/>
        <v>100</v>
      </c>
      <c r="H901" s="350" t="str">
        <f t="shared" si="79"/>
        <v/>
      </c>
      <c r="I901" s="351" t="str">
        <f t="shared" si="82"/>
        <v/>
      </c>
      <c r="J901" s="352">
        <v>100</v>
      </c>
      <c r="K901" s="369" t="str">
        <f t="shared" si="81"/>
        <v/>
      </c>
      <c r="L901" s="353" t="str">
        <f t="shared" si="83"/>
        <v/>
      </c>
      <c r="M901" s="354" t="s">
        <v>68</v>
      </c>
      <c r="N901" s="366" t="str">
        <f t="shared" si="80"/>
        <v/>
      </c>
    </row>
    <row r="902" spans="1:14" ht="17.25" customHeight="1" x14ac:dyDescent="0.3">
      <c r="A902" s="24"/>
      <c r="B902" s="345">
        <v>890</v>
      </c>
      <c r="C902" s="346"/>
      <c r="D902" s="346"/>
      <c r="E902" s="347"/>
      <c r="F902" s="348" t="str">
        <f>IFERROR(VLOOKUP(E902,'Lookup Tables'!$D$4:$F$19,3,FALSE)*$O$6,"")</f>
        <v/>
      </c>
      <c r="G902" s="349">
        <f t="shared" si="78"/>
        <v>100</v>
      </c>
      <c r="H902" s="350" t="str">
        <f t="shared" si="79"/>
        <v/>
      </c>
      <c r="I902" s="351" t="str">
        <f t="shared" si="82"/>
        <v/>
      </c>
      <c r="J902" s="352">
        <v>100</v>
      </c>
      <c r="K902" s="369" t="str">
        <f t="shared" si="81"/>
        <v/>
      </c>
      <c r="L902" s="353" t="str">
        <f t="shared" si="83"/>
        <v/>
      </c>
      <c r="M902" s="354" t="s">
        <v>68</v>
      </c>
      <c r="N902" s="366" t="str">
        <f t="shared" si="80"/>
        <v/>
      </c>
    </row>
    <row r="903" spans="1:14" ht="17.25" customHeight="1" x14ac:dyDescent="0.3">
      <c r="A903" s="24"/>
      <c r="B903" s="345">
        <v>891</v>
      </c>
      <c r="C903" s="346"/>
      <c r="D903" s="346"/>
      <c r="E903" s="347"/>
      <c r="F903" s="348" t="str">
        <f>IFERROR(VLOOKUP(E903,'Lookup Tables'!$D$4:$F$19,3,FALSE)*$O$6,"")</f>
        <v/>
      </c>
      <c r="G903" s="349">
        <f t="shared" si="78"/>
        <v>100</v>
      </c>
      <c r="H903" s="350" t="str">
        <f t="shared" si="79"/>
        <v/>
      </c>
      <c r="I903" s="351" t="str">
        <f t="shared" si="82"/>
        <v/>
      </c>
      <c r="J903" s="352">
        <v>100</v>
      </c>
      <c r="K903" s="369" t="str">
        <f t="shared" si="81"/>
        <v/>
      </c>
      <c r="L903" s="353" t="str">
        <f t="shared" si="83"/>
        <v/>
      </c>
      <c r="M903" s="354" t="s">
        <v>68</v>
      </c>
      <c r="N903" s="366" t="str">
        <f t="shared" si="80"/>
        <v/>
      </c>
    </row>
    <row r="904" spans="1:14" ht="17.25" customHeight="1" x14ac:dyDescent="0.3">
      <c r="A904" s="24"/>
      <c r="B904" s="345">
        <v>892</v>
      </c>
      <c r="C904" s="346"/>
      <c r="D904" s="346"/>
      <c r="E904" s="347"/>
      <c r="F904" s="348" t="str">
        <f>IFERROR(VLOOKUP(E904,'Lookup Tables'!$D$4:$F$19,3,FALSE)*$O$6,"")</f>
        <v/>
      </c>
      <c r="G904" s="349">
        <f t="shared" si="78"/>
        <v>100</v>
      </c>
      <c r="H904" s="350" t="str">
        <f t="shared" si="79"/>
        <v/>
      </c>
      <c r="I904" s="351" t="str">
        <f t="shared" si="82"/>
        <v/>
      </c>
      <c r="J904" s="352">
        <v>100</v>
      </c>
      <c r="K904" s="369" t="str">
        <f t="shared" si="81"/>
        <v/>
      </c>
      <c r="L904" s="353" t="str">
        <f t="shared" si="83"/>
        <v/>
      </c>
      <c r="M904" s="354" t="s">
        <v>68</v>
      </c>
      <c r="N904" s="366" t="str">
        <f t="shared" si="80"/>
        <v/>
      </c>
    </row>
    <row r="905" spans="1:14" ht="17.25" customHeight="1" x14ac:dyDescent="0.3">
      <c r="A905" s="24"/>
      <c r="B905" s="345">
        <v>893</v>
      </c>
      <c r="C905" s="346"/>
      <c r="D905" s="346"/>
      <c r="E905" s="347"/>
      <c r="F905" s="348" t="str">
        <f>IFERROR(VLOOKUP(E905,'Lookup Tables'!$D$4:$F$19,3,FALSE)*$O$6,"")</f>
        <v/>
      </c>
      <c r="G905" s="349">
        <f t="shared" si="78"/>
        <v>100</v>
      </c>
      <c r="H905" s="350" t="str">
        <f t="shared" si="79"/>
        <v/>
      </c>
      <c r="I905" s="351" t="str">
        <f t="shared" si="82"/>
        <v/>
      </c>
      <c r="J905" s="352">
        <v>100</v>
      </c>
      <c r="K905" s="369" t="str">
        <f t="shared" si="81"/>
        <v/>
      </c>
      <c r="L905" s="353" t="str">
        <f t="shared" si="83"/>
        <v/>
      </c>
      <c r="M905" s="354" t="s">
        <v>68</v>
      </c>
      <c r="N905" s="366" t="str">
        <f t="shared" si="80"/>
        <v/>
      </c>
    </row>
    <row r="906" spans="1:14" ht="17.25" customHeight="1" x14ac:dyDescent="0.3">
      <c r="A906" s="24"/>
      <c r="B906" s="345">
        <v>894</v>
      </c>
      <c r="C906" s="346"/>
      <c r="D906" s="346"/>
      <c r="E906" s="347"/>
      <c r="F906" s="348" t="str">
        <f>IFERROR(VLOOKUP(E906,'Lookup Tables'!$D$4:$F$19,3,FALSE)*$O$6,"")</f>
        <v/>
      </c>
      <c r="G906" s="349">
        <f t="shared" si="78"/>
        <v>100</v>
      </c>
      <c r="H906" s="350" t="str">
        <f t="shared" si="79"/>
        <v/>
      </c>
      <c r="I906" s="351" t="str">
        <f t="shared" si="82"/>
        <v/>
      </c>
      <c r="J906" s="352">
        <v>100</v>
      </c>
      <c r="K906" s="369" t="str">
        <f t="shared" si="81"/>
        <v/>
      </c>
      <c r="L906" s="353" t="str">
        <f t="shared" si="83"/>
        <v/>
      </c>
      <c r="M906" s="354" t="s">
        <v>68</v>
      </c>
      <c r="N906" s="366" t="str">
        <f t="shared" si="80"/>
        <v/>
      </c>
    </row>
    <row r="907" spans="1:14" ht="17.25" customHeight="1" x14ac:dyDescent="0.3">
      <c r="A907" s="24"/>
      <c r="B907" s="345">
        <v>895</v>
      </c>
      <c r="C907" s="346"/>
      <c r="D907" s="346"/>
      <c r="E907" s="347"/>
      <c r="F907" s="348" t="str">
        <f>IFERROR(VLOOKUP(E907,'Lookup Tables'!$D$4:$F$19,3,FALSE)*$O$6,"")</f>
        <v/>
      </c>
      <c r="G907" s="349">
        <f t="shared" si="78"/>
        <v>100</v>
      </c>
      <c r="H907" s="350" t="str">
        <f t="shared" si="79"/>
        <v/>
      </c>
      <c r="I907" s="351" t="str">
        <f t="shared" si="82"/>
        <v/>
      </c>
      <c r="J907" s="352">
        <v>100</v>
      </c>
      <c r="K907" s="369" t="str">
        <f t="shared" si="81"/>
        <v/>
      </c>
      <c r="L907" s="353" t="str">
        <f t="shared" si="83"/>
        <v/>
      </c>
      <c r="M907" s="354" t="s">
        <v>68</v>
      </c>
      <c r="N907" s="366" t="str">
        <f t="shared" si="80"/>
        <v/>
      </c>
    </row>
    <row r="908" spans="1:14" ht="17.25" customHeight="1" x14ac:dyDescent="0.3">
      <c r="A908" s="24"/>
      <c r="B908" s="345">
        <v>896</v>
      </c>
      <c r="C908" s="346"/>
      <c r="D908" s="346"/>
      <c r="E908" s="347"/>
      <c r="F908" s="348" t="str">
        <f>IFERROR(VLOOKUP(E908,'Lookup Tables'!$D$4:$F$19,3,FALSE)*$O$6,"")</f>
        <v/>
      </c>
      <c r="G908" s="349">
        <f t="shared" si="78"/>
        <v>100</v>
      </c>
      <c r="H908" s="350" t="str">
        <f t="shared" si="79"/>
        <v/>
      </c>
      <c r="I908" s="351" t="str">
        <f t="shared" si="82"/>
        <v/>
      </c>
      <c r="J908" s="352">
        <v>100</v>
      </c>
      <c r="K908" s="369" t="str">
        <f t="shared" si="81"/>
        <v/>
      </c>
      <c r="L908" s="353" t="str">
        <f t="shared" si="83"/>
        <v/>
      </c>
      <c r="M908" s="354" t="s">
        <v>68</v>
      </c>
      <c r="N908" s="366" t="str">
        <f t="shared" si="80"/>
        <v/>
      </c>
    </row>
    <row r="909" spans="1:14" ht="17.25" customHeight="1" x14ac:dyDescent="0.3">
      <c r="A909" s="24"/>
      <c r="B909" s="345">
        <v>897</v>
      </c>
      <c r="C909" s="346"/>
      <c r="D909" s="346"/>
      <c r="E909" s="347"/>
      <c r="F909" s="348" t="str">
        <f>IFERROR(VLOOKUP(E909,'Lookup Tables'!$D$4:$F$19,3,FALSE)*$O$6,"")</f>
        <v/>
      </c>
      <c r="G909" s="349">
        <f t="shared" ref="G909:G972" si="84">$O$4</f>
        <v>100</v>
      </c>
      <c r="H909" s="350" t="str">
        <f t="shared" ref="H909:H972" si="85">IF(ISBLANK($E909),"",$F909*($O$4/100))</f>
        <v/>
      </c>
      <c r="I909" s="351" t="str">
        <f t="shared" si="82"/>
        <v/>
      </c>
      <c r="J909" s="352">
        <v>100</v>
      </c>
      <c r="K909" s="369" t="str">
        <f t="shared" si="81"/>
        <v/>
      </c>
      <c r="L909" s="353" t="str">
        <f t="shared" si="83"/>
        <v/>
      </c>
      <c r="M909" s="354" t="s">
        <v>68</v>
      </c>
      <c r="N909" s="366" t="str">
        <f t="shared" ref="N909:N972" si="86">IF(ISBLANK($M909),"",IF(ISBLANK($E909),"",$L909*INDEX(Life_expectancy_factor,MATCH($M909,Life_expectancy_input,0))))</f>
        <v/>
      </c>
    </row>
    <row r="910" spans="1:14" ht="17.25" customHeight="1" x14ac:dyDescent="0.3">
      <c r="A910" s="24"/>
      <c r="B910" s="345">
        <v>898</v>
      </c>
      <c r="C910" s="346"/>
      <c r="D910" s="346"/>
      <c r="E910" s="347"/>
      <c r="F910" s="348" t="str">
        <f>IFERROR(VLOOKUP(E910,'Lookup Tables'!$D$4:$F$19,3,FALSE)*$O$6,"")</f>
        <v/>
      </c>
      <c r="G910" s="349">
        <f t="shared" si="84"/>
        <v>100</v>
      </c>
      <c r="H910" s="350" t="str">
        <f t="shared" si="85"/>
        <v/>
      </c>
      <c r="I910" s="351" t="str">
        <f t="shared" si="82"/>
        <v/>
      </c>
      <c r="J910" s="352">
        <v>100</v>
      </c>
      <c r="K910" s="369" t="str">
        <f t="shared" ref="K910:K973" si="87">IF(ISBLANK($E910),"",$I910*($J910/100))</f>
        <v/>
      </c>
      <c r="L910" s="353" t="str">
        <f t="shared" si="83"/>
        <v/>
      </c>
      <c r="M910" s="354" t="s">
        <v>68</v>
      </c>
      <c r="N910" s="366" t="str">
        <f t="shared" si="86"/>
        <v/>
      </c>
    </row>
    <row r="911" spans="1:14" ht="17.25" customHeight="1" x14ac:dyDescent="0.3">
      <c r="A911" s="24"/>
      <c r="B911" s="345">
        <v>899</v>
      </c>
      <c r="C911" s="346"/>
      <c r="D911" s="346"/>
      <c r="E911" s="347"/>
      <c r="F911" s="348" t="str">
        <f>IFERROR(VLOOKUP(E911,'Lookup Tables'!$D$4:$F$19,3,FALSE)*$O$6,"")</f>
        <v/>
      </c>
      <c r="G911" s="349">
        <f t="shared" si="84"/>
        <v>100</v>
      </c>
      <c r="H911" s="350" t="str">
        <f t="shared" si="85"/>
        <v/>
      </c>
      <c r="I911" s="351" t="str">
        <f t="shared" ref="I911:I974" si="88">H911</f>
        <v/>
      </c>
      <c r="J911" s="352">
        <v>100</v>
      </c>
      <c r="K911" s="369" t="str">
        <f t="shared" si="87"/>
        <v/>
      </c>
      <c r="L911" s="353" t="str">
        <f t="shared" ref="L911:L974" si="89">K911</f>
        <v/>
      </c>
      <c r="M911" s="354" t="s">
        <v>68</v>
      </c>
      <c r="N911" s="366" t="str">
        <f t="shared" si="86"/>
        <v/>
      </c>
    </row>
    <row r="912" spans="1:14" ht="17.25" customHeight="1" x14ac:dyDescent="0.3">
      <c r="A912" s="24"/>
      <c r="B912" s="345">
        <v>900</v>
      </c>
      <c r="C912" s="346"/>
      <c r="D912" s="346"/>
      <c r="E912" s="347"/>
      <c r="F912" s="348" t="str">
        <f>IFERROR(VLOOKUP(E912,'Lookup Tables'!$D$4:$F$19,3,FALSE)*$O$6,"")</f>
        <v/>
      </c>
      <c r="G912" s="349">
        <f t="shared" si="84"/>
        <v>100</v>
      </c>
      <c r="H912" s="350" t="str">
        <f t="shared" si="85"/>
        <v/>
      </c>
      <c r="I912" s="351" t="str">
        <f t="shared" si="88"/>
        <v/>
      </c>
      <c r="J912" s="352">
        <v>100</v>
      </c>
      <c r="K912" s="369" t="str">
        <f t="shared" si="87"/>
        <v/>
      </c>
      <c r="L912" s="353" t="str">
        <f t="shared" si="89"/>
        <v/>
      </c>
      <c r="M912" s="354" t="s">
        <v>68</v>
      </c>
      <c r="N912" s="366" t="str">
        <f t="shared" si="86"/>
        <v/>
      </c>
    </row>
    <row r="913" spans="1:14" ht="17.25" customHeight="1" x14ac:dyDescent="0.3">
      <c r="A913" s="24"/>
      <c r="B913" s="345">
        <v>901</v>
      </c>
      <c r="C913" s="346"/>
      <c r="D913" s="346"/>
      <c r="E913" s="347"/>
      <c r="F913" s="348" t="str">
        <f>IFERROR(VLOOKUP(E913,'Lookup Tables'!$D$4:$F$19,3,FALSE)*$O$6,"")</f>
        <v/>
      </c>
      <c r="G913" s="349">
        <f t="shared" si="84"/>
        <v>100</v>
      </c>
      <c r="H913" s="350" t="str">
        <f t="shared" si="85"/>
        <v/>
      </c>
      <c r="I913" s="351" t="str">
        <f t="shared" si="88"/>
        <v/>
      </c>
      <c r="J913" s="352">
        <v>100</v>
      </c>
      <c r="K913" s="369" t="str">
        <f t="shared" si="87"/>
        <v/>
      </c>
      <c r="L913" s="353" t="str">
        <f t="shared" si="89"/>
        <v/>
      </c>
      <c r="M913" s="354" t="s">
        <v>68</v>
      </c>
      <c r="N913" s="366" t="str">
        <f t="shared" si="86"/>
        <v/>
      </c>
    </row>
    <row r="914" spans="1:14" ht="17.25" customHeight="1" x14ac:dyDescent="0.3">
      <c r="A914" s="24"/>
      <c r="B914" s="345">
        <v>902</v>
      </c>
      <c r="C914" s="346"/>
      <c r="D914" s="346"/>
      <c r="E914" s="347"/>
      <c r="F914" s="348" t="str">
        <f>IFERROR(VLOOKUP(E914,'Lookup Tables'!$D$4:$F$19,3,FALSE)*$O$6,"")</f>
        <v/>
      </c>
      <c r="G914" s="349">
        <f t="shared" si="84"/>
        <v>100</v>
      </c>
      <c r="H914" s="350" t="str">
        <f t="shared" si="85"/>
        <v/>
      </c>
      <c r="I914" s="351" t="str">
        <f t="shared" si="88"/>
        <v/>
      </c>
      <c r="J914" s="352">
        <v>100</v>
      </c>
      <c r="K914" s="369" t="str">
        <f t="shared" si="87"/>
        <v/>
      </c>
      <c r="L914" s="353" t="str">
        <f t="shared" si="89"/>
        <v/>
      </c>
      <c r="M914" s="354" t="s">
        <v>68</v>
      </c>
      <c r="N914" s="366" t="str">
        <f t="shared" si="86"/>
        <v/>
      </c>
    </row>
    <row r="915" spans="1:14" ht="17.25" customHeight="1" x14ac:dyDescent="0.3">
      <c r="A915" s="24"/>
      <c r="B915" s="345">
        <v>903</v>
      </c>
      <c r="C915" s="346"/>
      <c r="D915" s="346"/>
      <c r="E915" s="347"/>
      <c r="F915" s="348" t="str">
        <f>IFERROR(VLOOKUP(E915,'Lookup Tables'!$D$4:$F$19,3,FALSE)*$O$6,"")</f>
        <v/>
      </c>
      <c r="G915" s="349">
        <f t="shared" si="84"/>
        <v>100</v>
      </c>
      <c r="H915" s="350" t="str">
        <f t="shared" si="85"/>
        <v/>
      </c>
      <c r="I915" s="351" t="str">
        <f t="shared" si="88"/>
        <v/>
      </c>
      <c r="J915" s="352">
        <v>100</v>
      </c>
      <c r="K915" s="369" t="str">
        <f t="shared" si="87"/>
        <v/>
      </c>
      <c r="L915" s="353" t="str">
        <f t="shared" si="89"/>
        <v/>
      </c>
      <c r="M915" s="354" t="s">
        <v>68</v>
      </c>
      <c r="N915" s="366" t="str">
        <f t="shared" si="86"/>
        <v/>
      </c>
    </row>
    <row r="916" spans="1:14" ht="17.25" customHeight="1" x14ac:dyDescent="0.3">
      <c r="A916" s="24"/>
      <c r="B916" s="345">
        <v>904</v>
      </c>
      <c r="C916" s="346"/>
      <c r="D916" s="346"/>
      <c r="E916" s="347"/>
      <c r="F916" s="348" t="str">
        <f>IFERROR(VLOOKUP(E916,'Lookup Tables'!$D$4:$F$19,3,FALSE)*$O$6,"")</f>
        <v/>
      </c>
      <c r="G916" s="349">
        <f t="shared" si="84"/>
        <v>100</v>
      </c>
      <c r="H916" s="350" t="str">
        <f t="shared" si="85"/>
        <v/>
      </c>
      <c r="I916" s="351" t="str">
        <f t="shared" si="88"/>
        <v/>
      </c>
      <c r="J916" s="352">
        <v>100</v>
      </c>
      <c r="K916" s="369" t="str">
        <f t="shared" si="87"/>
        <v/>
      </c>
      <c r="L916" s="353" t="str">
        <f t="shared" si="89"/>
        <v/>
      </c>
      <c r="M916" s="354" t="s">
        <v>68</v>
      </c>
      <c r="N916" s="366" t="str">
        <f t="shared" si="86"/>
        <v/>
      </c>
    </row>
    <row r="917" spans="1:14" ht="17.25" customHeight="1" x14ac:dyDescent="0.3">
      <c r="A917" s="24"/>
      <c r="B917" s="345">
        <v>905</v>
      </c>
      <c r="C917" s="346"/>
      <c r="D917" s="346"/>
      <c r="E917" s="347"/>
      <c r="F917" s="348" t="str">
        <f>IFERROR(VLOOKUP(E917,'Lookup Tables'!$D$4:$F$19,3,FALSE)*$O$6,"")</f>
        <v/>
      </c>
      <c r="G917" s="349">
        <f t="shared" si="84"/>
        <v>100</v>
      </c>
      <c r="H917" s="350" t="str">
        <f t="shared" si="85"/>
        <v/>
      </c>
      <c r="I917" s="351" t="str">
        <f t="shared" si="88"/>
        <v/>
      </c>
      <c r="J917" s="352">
        <v>100</v>
      </c>
      <c r="K917" s="369" t="str">
        <f t="shared" si="87"/>
        <v/>
      </c>
      <c r="L917" s="353" t="str">
        <f t="shared" si="89"/>
        <v/>
      </c>
      <c r="M917" s="354" t="s">
        <v>68</v>
      </c>
      <c r="N917" s="366" t="str">
        <f t="shared" si="86"/>
        <v/>
      </c>
    </row>
    <row r="918" spans="1:14" ht="17.25" customHeight="1" x14ac:dyDescent="0.3">
      <c r="A918" s="24"/>
      <c r="B918" s="345">
        <v>906</v>
      </c>
      <c r="C918" s="346"/>
      <c r="D918" s="346"/>
      <c r="E918" s="347"/>
      <c r="F918" s="348" t="str">
        <f>IFERROR(VLOOKUP(E918,'Lookup Tables'!$D$4:$F$19,3,FALSE)*$O$6,"")</f>
        <v/>
      </c>
      <c r="G918" s="349">
        <f t="shared" si="84"/>
        <v>100</v>
      </c>
      <c r="H918" s="350" t="str">
        <f t="shared" si="85"/>
        <v/>
      </c>
      <c r="I918" s="351" t="str">
        <f t="shared" si="88"/>
        <v/>
      </c>
      <c r="J918" s="352">
        <v>100</v>
      </c>
      <c r="K918" s="369" t="str">
        <f t="shared" si="87"/>
        <v/>
      </c>
      <c r="L918" s="353" t="str">
        <f t="shared" si="89"/>
        <v/>
      </c>
      <c r="M918" s="354" t="s">
        <v>68</v>
      </c>
      <c r="N918" s="366" t="str">
        <f t="shared" si="86"/>
        <v/>
      </c>
    </row>
    <row r="919" spans="1:14" ht="17.25" customHeight="1" x14ac:dyDescent="0.3">
      <c r="A919" s="24"/>
      <c r="B919" s="345">
        <v>907</v>
      </c>
      <c r="C919" s="346"/>
      <c r="D919" s="346"/>
      <c r="E919" s="347"/>
      <c r="F919" s="348" t="str">
        <f>IFERROR(VLOOKUP(E919,'Lookup Tables'!$D$4:$F$19,3,FALSE)*$O$6,"")</f>
        <v/>
      </c>
      <c r="G919" s="349">
        <f t="shared" si="84"/>
        <v>100</v>
      </c>
      <c r="H919" s="350" t="str">
        <f t="shared" si="85"/>
        <v/>
      </c>
      <c r="I919" s="351" t="str">
        <f t="shared" si="88"/>
        <v/>
      </c>
      <c r="J919" s="352">
        <v>100</v>
      </c>
      <c r="K919" s="369" t="str">
        <f t="shared" si="87"/>
        <v/>
      </c>
      <c r="L919" s="353" t="str">
        <f t="shared" si="89"/>
        <v/>
      </c>
      <c r="M919" s="354" t="s">
        <v>68</v>
      </c>
      <c r="N919" s="366" t="str">
        <f t="shared" si="86"/>
        <v/>
      </c>
    </row>
    <row r="920" spans="1:14" ht="17.25" customHeight="1" x14ac:dyDescent="0.3">
      <c r="A920" s="24"/>
      <c r="B920" s="345">
        <v>908</v>
      </c>
      <c r="C920" s="346"/>
      <c r="D920" s="346"/>
      <c r="E920" s="347"/>
      <c r="F920" s="348" t="str">
        <f>IFERROR(VLOOKUP(E920,'Lookup Tables'!$D$4:$F$19,3,FALSE)*$O$6,"")</f>
        <v/>
      </c>
      <c r="G920" s="349">
        <f t="shared" si="84"/>
        <v>100</v>
      </c>
      <c r="H920" s="350" t="str">
        <f t="shared" si="85"/>
        <v/>
      </c>
      <c r="I920" s="351" t="str">
        <f t="shared" si="88"/>
        <v/>
      </c>
      <c r="J920" s="352">
        <v>100</v>
      </c>
      <c r="K920" s="369" t="str">
        <f t="shared" si="87"/>
        <v/>
      </c>
      <c r="L920" s="353" t="str">
        <f t="shared" si="89"/>
        <v/>
      </c>
      <c r="M920" s="354" t="s">
        <v>68</v>
      </c>
      <c r="N920" s="366" t="str">
        <f t="shared" si="86"/>
        <v/>
      </c>
    </row>
    <row r="921" spans="1:14" ht="17.25" customHeight="1" x14ac:dyDescent="0.3">
      <c r="A921" s="24"/>
      <c r="B921" s="345">
        <v>909</v>
      </c>
      <c r="C921" s="346"/>
      <c r="D921" s="346"/>
      <c r="E921" s="347"/>
      <c r="F921" s="348" t="str">
        <f>IFERROR(VLOOKUP(E921,'Lookup Tables'!$D$4:$F$19,3,FALSE)*$O$6,"")</f>
        <v/>
      </c>
      <c r="G921" s="349">
        <f t="shared" si="84"/>
        <v>100</v>
      </c>
      <c r="H921" s="350" t="str">
        <f t="shared" si="85"/>
        <v/>
      </c>
      <c r="I921" s="351" t="str">
        <f t="shared" si="88"/>
        <v/>
      </c>
      <c r="J921" s="352">
        <v>100</v>
      </c>
      <c r="K921" s="369" t="str">
        <f t="shared" si="87"/>
        <v/>
      </c>
      <c r="L921" s="353" t="str">
        <f t="shared" si="89"/>
        <v/>
      </c>
      <c r="M921" s="354" t="s">
        <v>68</v>
      </c>
      <c r="N921" s="366" t="str">
        <f t="shared" si="86"/>
        <v/>
      </c>
    </row>
    <row r="922" spans="1:14" ht="17.25" customHeight="1" x14ac:dyDescent="0.3">
      <c r="A922" s="24"/>
      <c r="B922" s="345">
        <v>910</v>
      </c>
      <c r="C922" s="346"/>
      <c r="D922" s="346"/>
      <c r="E922" s="347"/>
      <c r="F922" s="348" t="str">
        <f>IFERROR(VLOOKUP(E922,'Lookup Tables'!$D$4:$F$19,3,FALSE)*$O$6,"")</f>
        <v/>
      </c>
      <c r="G922" s="349">
        <f t="shared" si="84"/>
        <v>100</v>
      </c>
      <c r="H922" s="350" t="str">
        <f t="shared" si="85"/>
        <v/>
      </c>
      <c r="I922" s="351" t="str">
        <f t="shared" si="88"/>
        <v/>
      </c>
      <c r="J922" s="352">
        <v>100</v>
      </c>
      <c r="K922" s="369" t="str">
        <f t="shared" si="87"/>
        <v/>
      </c>
      <c r="L922" s="353" t="str">
        <f t="shared" si="89"/>
        <v/>
      </c>
      <c r="M922" s="354" t="s">
        <v>68</v>
      </c>
      <c r="N922" s="366" t="str">
        <f t="shared" si="86"/>
        <v/>
      </c>
    </row>
    <row r="923" spans="1:14" ht="17.25" customHeight="1" x14ac:dyDescent="0.3">
      <c r="A923" s="24"/>
      <c r="B923" s="345">
        <v>911</v>
      </c>
      <c r="C923" s="346"/>
      <c r="D923" s="346"/>
      <c r="E923" s="347"/>
      <c r="F923" s="348" t="str">
        <f>IFERROR(VLOOKUP(E923,'Lookup Tables'!$D$4:$F$19,3,FALSE)*$O$6,"")</f>
        <v/>
      </c>
      <c r="G923" s="349">
        <f t="shared" si="84"/>
        <v>100</v>
      </c>
      <c r="H923" s="350" t="str">
        <f t="shared" si="85"/>
        <v/>
      </c>
      <c r="I923" s="351" t="str">
        <f t="shared" si="88"/>
        <v/>
      </c>
      <c r="J923" s="352">
        <v>100</v>
      </c>
      <c r="K923" s="369" t="str">
        <f t="shared" si="87"/>
        <v/>
      </c>
      <c r="L923" s="353" t="str">
        <f t="shared" si="89"/>
        <v/>
      </c>
      <c r="M923" s="354" t="s">
        <v>68</v>
      </c>
      <c r="N923" s="366" t="str">
        <f t="shared" si="86"/>
        <v/>
      </c>
    </row>
    <row r="924" spans="1:14" ht="17.25" customHeight="1" x14ac:dyDescent="0.3">
      <c r="A924" s="24"/>
      <c r="B924" s="345">
        <v>912</v>
      </c>
      <c r="C924" s="346"/>
      <c r="D924" s="346"/>
      <c r="E924" s="347"/>
      <c r="F924" s="348" t="str">
        <f>IFERROR(VLOOKUP(E924,'Lookup Tables'!$D$4:$F$19,3,FALSE)*$O$6,"")</f>
        <v/>
      </c>
      <c r="G924" s="349">
        <f t="shared" si="84"/>
        <v>100</v>
      </c>
      <c r="H924" s="350" t="str">
        <f t="shared" si="85"/>
        <v/>
      </c>
      <c r="I924" s="351" t="str">
        <f t="shared" si="88"/>
        <v/>
      </c>
      <c r="J924" s="352">
        <v>100</v>
      </c>
      <c r="K924" s="369" t="str">
        <f t="shared" si="87"/>
        <v/>
      </c>
      <c r="L924" s="353" t="str">
        <f t="shared" si="89"/>
        <v/>
      </c>
      <c r="M924" s="354" t="s">
        <v>68</v>
      </c>
      <c r="N924" s="366" t="str">
        <f t="shared" si="86"/>
        <v/>
      </c>
    </row>
    <row r="925" spans="1:14" ht="17.25" customHeight="1" x14ac:dyDescent="0.3">
      <c r="A925" s="24"/>
      <c r="B925" s="345">
        <v>913</v>
      </c>
      <c r="C925" s="346"/>
      <c r="D925" s="346"/>
      <c r="E925" s="347"/>
      <c r="F925" s="348" t="str">
        <f>IFERROR(VLOOKUP(E925,'Lookup Tables'!$D$4:$F$19,3,FALSE)*$O$6,"")</f>
        <v/>
      </c>
      <c r="G925" s="349">
        <f t="shared" si="84"/>
        <v>100</v>
      </c>
      <c r="H925" s="350" t="str">
        <f t="shared" si="85"/>
        <v/>
      </c>
      <c r="I925" s="351" t="str">
        <f t="shared" si="88"/>
        <v/>
      </c>
      <c r="J925" s="352">
        <v>100</v>
      </c>
      <c r="K925" s="369" t="str">
        <f t="shared" si="87"/>
        <v/>
      </c>
      <c r="L925" s="353" t="str">
        <f t="shared" si="89"/>
        <v/>
      </c>
      <c r="M925" s="354" t="s">
        <v>68</v>
      </c>
      <c r="N925" s="366" t="str">
        <f t="shared" si="86"/>
        <v/>
      </c>
    </row>
    <row r="926" spans="1:14" ht="17.25" customHeight="1" x14ac:dyDescent="0.3">
      <c r="A926" s="24"/>
      <c r="B926" s="345">
        <v>914</v>
      </c>
      <c r="C926" s="346"/>
      <c r="D926" s="346"/>
      <c r="E926" s="347"/>
      <c r="F926" s="348" t="str">
        <f>IFERROR(VLOOKUP(E926,'Lookup Tables'!$D$4:$F$19,3,FALSE)*$O$6,"")</f>
        <v/>
      </c>
      <c r="G926" s="349">
        <f t="shared" si="84"/>
        <v>100</v>
      </c>
      <c r="H926" s="350" t="str">
        <f t="shared" si="85"/>
        <v/>
      </c>
      <c r="I926" s="351" t="str">
        <f t="shared" si="88"/>
        <v/>
      </c>
      <c r="J926" s="352">
        <v>100</v>
      </c>
      <c r="K926" s="369" t="str">
        <f t="shared" si="87"/>
        <v/>
      </c>
      <c r="L926" s="353" t="str">
        <f t="shared" si="89"/>
        <v/>
      </c>
      <c r="M926" s="354" t="s">
        <v>68</v>
      </c>
      <c r="N926" s="366" t="str">
        <f t="shared" si="86"/>
        <v/>
      </c>
    </row>
    <row r="927" spans="1:14" ht="17.25" customHeight="1" x14ac:dyDescent="0.3">
      <c r="A927" s="24"/>
      <c r="B927" s="345">
        <v>915</v>
      </c>
      <c r="C927" s="346"/>
      <c r="D927" s="346"/>
      <c r="E927" s="347"/>
      <c r="F927" s="348" t="str">
        <f>IFERROR(VLOOKUP(E927,'Lookup Tables'!$D$4:$F$19,3,FALSE)*$O$6,"")</f>
        <v/>
      </c>
      <c r="G927" s="349">
        <f t="shared" si="84"/>
        <v>100</v>
      </c>
      <c r="H927" s="350" t="str">
        <f t="shared" si="85"/>
        <v/>
      </c>
      <c r="I927" s="351" t="str">
        <f t="shared" si="88"/>
        <v/>
      </c>
      <c r="J927" s="352">
        <v>100</v>
      </c>
      <c r="K927" s="369" t="str">
        <f t="shared" si="87"/>
        <v/>
      </c>
      <c r="L927" s="353" t="str">
        <f t="shared" si="89"/>
        <v/>
      </c>
      <c r="M927" s="354" t="s">
        <v>68</v>
      </c>
      <c r="N927" s="366" t="str">
        <f t="shared" si="86"/>
        <v/>
      </c>
    </row>
    <row r="928" spans="1:14" ht="17.25" customHeight="1" x14ac:dyDescent="0.3">
      <c r="A928" s="24"/>
      <c r="B928" s="345">
        <v>916</v>
      </c>
      <c r="C928" s="346"/>
      <c r="D928" s="346"/>
      <c r="E928" s="347"/>
      <c r="F928" s="348" t="str">
        <f>IFERROR(VLOOKUP(E928,'Lookup Tables'!$D$4:$F$19,3,FALSE)*$O$6,"")</f>
        <v/>
      </c>
      <c r="G928" s="349">
        <f t="shared" si="84"/>
        <v>100</v>
      </c>
      <c r="H928" s="350" t="str">
        <f t="shared" si="85"/>
        <v/>
      </c>
      <c r="I928" s="351" t="str">
        <f t="shared" si="88"/>
        <v/>
      </c>
      <c r="J928" s="352">
        <v>100</v>
      </c>
      <c r="K928" s="369" t="str">
        <f t="shared" si="87"/>
        <v/>
      </c>
      <c r="L928" s="353" t="str">
        <f t="shared" si="89"/>
        <v/>
      </c>
      <c r="M928" s="354" t="s">
        <v>68</v>
      </c>
      <c r="N928" s="366" t="str">
        <f t="shared" si="86"/>
        <v/>
      </c>
    </row>
    <row r="929" spans="1:14" ht="17.25" customHeight="1" x14ac:dyDescent="0.3">
      <c r="A929" s="24"/>
      <c r="B929" s="345">
        <v>917</v>
      </c>
      <c r="C929" s="346"/>
      <c r="D929" s="346"/>
      <c r="E929" s="347"/>
      <c r="F929" s="348" t="str">
        <f>IFERROR(VLOOKUP(E929,'Lookup Tables'!$D$4:$F$19,3,FALSE)*$O$6,"")</f>
        <v/>
      </c>
      <c r="G929" s="349">
        <f t="shared" si="84"/>
        <v>100</v>
      </c>
      <c r="H929" s="350" t="str">
        <f t="shared" si="85"/>
        <v/>
      </c>
      <c r="I929" s="351" t="str">
        <f t="shared" si="88"/>
        <v/>
      </c>
      <c r="J929" s="352">
        <v>100</v>
      </c>
      <c r="K929" s="369" t="str">
        <f t="shared" si="87"/>
        <v/>
      </c>
      <c r="L929" s="353" t="str">
        <f t="shared" si="89"/>
        <v/>
      </c>
      <c r="M929" s="354" t="s">
        <v>68</v>
      </c>
      <c r="N929" s="366" t="str">
        <f t="shared" si="86"/>
        <v/>
      </c>
    </row>
    <row r="930" spans="1:14" ht="17.25" customHeight="1" x14ac:dyDescent="0.3">
      <c r="A930" s="24"/>
      <c r="B930" s="345">
        <v>918</v>
      </c>
      <c r="C930" s="346"/>
      <c r="D930" s="346"/>
      <c r="E930" s="347"/>
      <c r="F930" s="348" t="str">
        <f>IFERROR(VLOOKUP(E930,'Lookup Tables'!$D$4:$F$19,3,FALSE)*$O$6,"")</f>
        <v/>
      </c>
      <c r="G930" s="349">
        <f t="shared" si="84"/>
        <v>100</v>
      </c>
      <c r="H930" s="350" t="str">
        <f t="shared" si="85"/>
        <v/>
      </c>
      <c r="I930" s="351" t="str">
        <f t="shared" si="88"/>
        <v/>
      </c>
      <c r="J930" s="352">
        <v>100</v>
      </c>
      <c r="K930" s="369" t="str">
        <f t="shared" si="87"/>
        <v/>
      </c>
      <c r="L930" s="353" t="str">
        <f t="shared" si="89"/>
        <v/>
      </c>
      <c r="M930" s="354" t="s">
        <v>68</v>
      </c>
      <c r="N930" s="366" t="str">
        <f t="shared" si="86"/>
        <v/>
      </c>
    </row>
    <row r="931" spans="1:14" ht="17.25" customHeight="1" x14ac:dyDescent="0.3">
      <c r="A931" s="24"/>
      <c r="B931" s="345">
        <v>919</v>
      </c>
      <c r="C931" s="346"/>
      <c r="D931" s="346"/>
      <c r="E931" s="347"/>
      <c r="F931" s="348" t="str">
        <f>IFERROR(VLOOKUP(E931,'Lookup Tables'!$D$4:$F$19,3,FALSE)*$O$6,"")</f>
        <v/>
      </c>
      <c r="G931" s="349">
        <f t="shared" si="84"/>
        <v>100</v>
      </c>
      <c r="H931" s="350" t="str">
        <f t="shared" si="85"/>
        <v/>
      </c>
      <c r="I931" s="351" t="str">
        <f t="shared" si="88"/>
        <v/>
      </c>
      <c r="J931" s="352">
        <v>100</v>
      </c>
      <c r="K931" s="369" t="str">
        <f t="shared" si="87"/>
        <v/>
      </c>
      <c r="L931" s="353" t="str">
        <f t="shared" si="89"/>
        <v/>
      </c>
      <c r="M931" s="354" t="s">
        <v>68</v>
      </c>
      <c r="N931" s="366" t="str">
        <f t="shared" si="86"/>
        <v/>
      </c>
    </row>
    <row r="932" spans="1:14" ht="17.25" customHeight="1" x14ac:dyDescent="0.3">
      <c r="A932" s="24"/>
      <c r="B932" s="345">
        <v>920</v>
      </c>
      <c r="C932" s="346"/>
      <c r="D932" s="346"/>
      <c r="E932" s="347"/>
      <c r="F932" s="348" t="str">
        <f>IFERROR(VLOOKUP(E932,'Lookup Tables'!$D$4:$F$19,3,FALSE)*$O$6,"")</f>
        <v/>
      </c>
      <c r="G932" s="349">
        <f t="shared" si="84"/>
        <v>100</v>
      </c>
      <c r="H932" s="350" t="str">
        <f t="shared" si="85"/>
        <v/>
      </c>
      <c r="I932" s="351" t="str">
        <f t="shared" si="88"/>
        <v/>
      </c>
      <c r="J932" s="352">
        <v>100</v>
      </c>
      <c r="K932" s="369" t="str">
        <f t="shared" si="87"/>
        <v/>
      </c>
      <c r="L932" s="353" t="str">
        <f t="shared" si="89"/>
        <v/>
      </c>
      <c r="M932" s="354" t="s">
        <v>68</v>
      </c>
      <c r="N932" s="366" t="str">
        <f t="shared" si="86"/>
        <v/>
      </c>
    </row>
    <row r="933" spans="1:14" ht="17.25" customHeight="1" x14ac:dyDescent="0.3">
      <c r="A933" s="24"/>
      <c r="B933" s="345">
        <v>921</v>
      </c>
      <c r="C933" s="346"/>
      <c r="D933" s="346"/>
      <c r="E933" s="347"/>
      <c r="F933" s="348" t="str">
        <f>IFERROR(VLOOKUP(E933,'Lookup Tables'!$D$4:$F$19,3,FALSE)*$O$6,"")</f>
        <v/>
      </c>
      <c r="G933" s="349">
        <f t="shared" si="84"/>
        <v>100</v>
      </c>
      <c r="H933" s="350" t="str">
        <f t="shared" si="85"/>
        <v/>
      </c>
      <c r="I933" s="351" t="str">
        <f t="shared" si="88"/>
        <v/>
      </c>
      <c r="J933" s="352">
        <v>100</v>
      </c>
      <c r="K933" s="369" t="str">
        <f t="shared" si="87"/>
        <v/>
      </c>
      <c r="L933" s="353" t="str">
        <f t="shared" si="89"/>
        <v/>
      </c>
      <c r="M933" s="354" t="s">
        <v>68</v>
      </c>
      <c r="N933" s="366" t="str">
        <f t="shared" si="86"/>
        <v/>
      </c>
    </row>
    <row r="934" spans="1:14" ht="17.25" customHeight="1" x14ac:dyDescent="0.3">
      <c r="A934" s="24"/>
      <c r="B934" s="345">
        <v>922</v>
      </c>
      <c r="C934" s="346"/>
      <c r="D934" s="346"/>
      <c r="E934" s="347"/>
      <c r="F934" s="348" t="str">
        <f>IFERROR(VLOOKUP(E934,'Lookup Tables'!$D$4:$F$19,3,FALSE)*$O$6,"")</f>
        <v/>
      </c>
      <c r="G934" s="349">
        <f t="shared" si="84"/>
        <v>100</v>
      </c>
      <c r="H934" s="350" t="str">
        <f t="shared" si="85"/>
        <v/>
      </c>
      <c r="I934" s="351" t="str">
        <f t="shared" si="88"/>
        <v/>
      </c>
      <c r="J934" s="352">
        <v>100</v>
      </c>
      <c r="K934" s="369" t="str">
        <f t="shared" si="87"/>
        <v/>
      </c>
      <c r="L934" s="353" t="str">
        <f t="shared" si="89"/>
        <v/>
      </c>
      <c r="M934" s="354" t="s">
        <v>68</v>
      </c>
      <c r="N934" s="366" t="str">
        <f t="shared" si="86"/>
        <v/>
      </c>
    </row>
    <row r="935" spans="1:14" ht="17.25" customHeight="1" x14ac:dyDescent="0.3">
      <c r="A935" s="24"/>
      <c r="B935" s="345">
        <v>923</v>
      </c>
      <c r="C935" s="346"/>
      <c r="D935" s="346"/>
      <c r="E935" s="347"/>
      <c r="F935" s="348" t="str">
        <f>IFERROR(VLOOKUP(E935,'Lookup Tables'!$D$4:$F$19,3,FALSE)*$O$6,"")</f>
        <v/>
      </c>
      <c r="G935" s="349">
        <f t="shared" si="84"/>
        <v>100</v>
      </c>
      <c r="H935" s="350" t="str">
        <f t="shared" si="85"/>
        <v/>
      </c>
      <c r="I935" s="351" t="str">
        <f t="shared" si="88"/>
        <v/>
      </c>
      <c r="J935" s="352">
        <v>100</v>
      </c>
      <c r="K935" s="369" t="str">
        <f t="shared" si="87"/>
        <v/>
      </c>
      <c r="L935" s="353" t="str">
        <f t="shared" si="89"/>
        <v/>
      </c>
      <c r="M935" s="354" t="s">
        <v>68</v>
      </c>
      <c r="N935" s="366" t="str">
        <f t="shared" si="86"/>
        <v/>
      </c>
    </row>
    <row r="936" spans="1:14" ht="17.25" customHeight="1" x14ac:dyDescent="0.3">
      <c r="A936" s="24"/>
      <c r="B936" s="345">
        <v>924</v>
      </c>
      <c r="C936" s="346"/>
      <c r="D936" s="346"/>
      <c r="E936" s="347"/>
      <c r="F936" s="348" t="str">
        <f>IFERROR(VLOOKUP(E936,'Lookup Tables'!$D$4:$F$19,3,FALSE)*$O$6,"")</f>
        <v/>
      </c>
      <c r="G936" s="349">
        <f t="shared" si="84"/>
        <v>100</v>
      </c>
      <c r="H936" s="350" t="str">
        <f t="shared" si="85"/>
        <v/>
      </c>
      <c r="I936" s="351" t="str">
        <f t="shared" si="88"/>
        <v/>
      </c>
      <c r="J936" s="352">
        <v>100</v>
      </c>
      <c r="K936" s="369" t="str">
        <f t="shared" si="87"/>
        <v/>
      </c>
      <c r="L936" s="353" t="str">
        <f t="shared" si="89"/>
        <v/>
      </c>
      <c r="M936" s="354" t="s">
        <v>68</v>
      </c>
      <c r="N936" s="366" t="str">
        <f t="shared" si="86"/>
        <v/>
      </c>
    </row>
    <row r="937" spans="1:14" ht="17.25" customHeight="1" x14ac:dyDescent="0.3">
      <c r="A937" s="24"/>
      <c r="B937" s="345">
        <v>925</v>
      </c>
      <c r="C937" s="346"/>
      <c r="D937" s="346"/>
      <c r="E937" s="347"/>
      <c r="F937" s="348" t="str">
        <f>IFERROR(VLOOKUP(E937,'Lookup Tables'!$D$4:$F$19,3,FALSE)*$O$6,"")</f>
        <v/>
      </c>
      <c r="G937" s="349">
        <f t="shared" si="84"/>
        <v>100</v>
      </c>
      <c r="H937" s="350" t="str">
        <f t="shared" si="85"/>
        <v/>
      </c>
      <c r="I937" s="351" t="str">
        <f t="shared" si="88"/>
        <v/>
      </c>
      <c r="J937" s="352">
        <v>100</v>
      </c>
      <c r="K937" s="369" t="str">
        <f t="shared" si="87"/>
        <v/>
      </c>
      <c r="L937" s="353" t="str">
        <f t="shared" si="89"/>
        <v/>
      </c>
      <c r="M937" s="354" t="s">
        <v>68</v>
      </c>
      <c r="N937" s="366" t="str">
        <f t="shared" si="86"/>
        <v/>
      </c>
    </row>
    <row r="938" spans="1:14" ht="17.25" customHeight="1" x14ac:dyDescent="0.3">
      <c r="A938" s="24"/>
      <c r="B938" s="345">
        <v>926</v>
      </c>
      <c r="C938" s="346"/>
      <c r="D938" s="346"/>
      <c r="E938" s="347"/>
      <c r="F938" s="348" t="str">
        <f>IFERROR(VLOOKUP(E938,'Lookup Tables'!$D$4:$F$19,3,FALSE)*$O$6,"")</f>
        <v/>
      </c>
      <c r="G938" s="349">
        <f t="shared" si="84"/>
        <v>100</v>
      </c>
      <c r="H938" s="350" t="str">
        <f t="shared" si="85"/>
        <v/>
      </c>
      <c r="I938" s="351" t="str">
        <f t="shared" si="88"/>
        <v/>
      </c>
      <c r="J938" s="352">
        <v>100</v>
      </c>
      <c r="K938" s="369" t="str">
        <f t="shared" si="87"/>
        <v/>
      </c>
      <c r="L938" s="353" t="str">
        <f t="shared" si="89"/>
        <v/>
      </c>
      <c r="M938" s="354" t="s">
        <v>68</v>
      </c>
      <c r="N938" s="366" t="str">
        <f t="shared" si="86"/>
        <v/>
      </c>
    </row>
    <row r="939" spans="1:14" ht="17.25" customHeight="1" x14ac:dyDescent="0.3">
      <c r="A939" s="24"/>
      <c r="B939" s="345">
        <v>927</v>
      </c>
      <c r="C939" s="346"/>
      <c r="D939" s="346"/>
      <c r="E939" s="347"/>
      <c r="F939" s="348" t="str">
        <f>IFERROR(VLOOKUP(E939,'Lookup Tables'!$D$4:$F$19,3,FALSE)*$O$6,"")</f>
        <v/>
      </c>
      <c r="G939" s="349">
        <f t="shared" si="84"/>
        <v>100</v>
      </c>
      <c r="H939" s="350" t="str">
        <f t="shared" si="85"/>
        <v/>
      </c>
      <c r="I939" s="351" t="str">
        <f t="shared" si="88"/>
        <v/>
      </c>
      <c r="J939" s="352">
        <v>100</v>
      </c>
      <c r="K939" s="369" t="str">
        <f t="shared" si="87"/>
        <v/>
      </c>
      <c r="L939" s="353" t="str">
        <f t="shared" si="89"/>
        <v/>
      </c>
      <c r="M939" s="354" t="s">
        <v>68</v>
      </c>
      <c r="N939" s="366" t="str">
        <f t="shared" si="86"/>
        <v/>
      </c>
    </row>
    <row r="940" spans="1:14" ht="17.25" customHeight="1" x14ac:dyDescent="0.3">
      <c r="A940" s="24"/>
      <c r="B940" s="345">
        <v>928</v>
      </c>
      <c r="C940" s="346"/>
      <c r="D940" s="346"/>
      <c r="E940" s="347"/>
      <c r="F940" s="348" t="str">
        <f>IFERROR(VLOOKUP(E940,'Lookup Tables'!$D$4:$F$19,3,FALSE)*$O$6,"")</f>
        <v/>
      </c>
      <c r="G940" s="349">
        <f t="shared" si="84"/>
        <v>100</v>
      </c>
      <c r="H940" s="350" t="str">
        <f t="shared" si="85"/>
        <v/>
      </c>
      <c r="I940" s="351" t="str">
        <f t="shared" si="88"/>
        <v/>
      </c>
      <c r="J940" s="352">
        <v>100</v>
      </c>
      <c r="K940" s="369" t="str">
        <f t="shared" si="87"/>
        <v/>
      </c>
      <c r="L940" s="353" t="str">
        <f t="shared" si="89"/>
        <v/>
      </c>
      <c r="M940" s="354" t="s">
        <v>68</v>
      </c>
      <c r="N940" s="366" t="str">
        <f t="shared" si="86"/>
        <v/>
      </c>
    </row>
    <row r="941" spans="1:14" ht="17.25" customHeight="1" x14ac:dyDescent="0.3">
      <c r="A941" s="24"/>
      <c r="B941" s="345">
        <v>929</v>
      </c>
      <c r="C941" s="346"/>
      <c r="D941" s="346"/>
      <c r="E941" s="347"/>
      <c r="F941" s="348" t="str">
        <f>IFERROR(VLOOKUP(E941,'Lookup Tables'!$D$4:$F$19,3,FALSE)*$O$6,"")</f>
        <v/>
      </c>
      <c r="G941" s="349">
        <f t="shared" si="84"/>
        <v>100</v>
      </c>
      <c r="H941" s="350" t="str">
        <f t="shared" si="85"/>
        <v/>
      </c>
      <c r="I941" s="351" t="str">
        <f t="shared" si="88"/>
        <v/>
      </c>
      <c r="J941" s="352">
        <v>100</v>
      </c>
      <c r="K941" s="369" t="str">
        <f t="shared" si="87"/>
        <v/>
      </c>
      <c r="L941" s="353" t="str">
        <f t="shared" si="89"/>
        <v/>
      </c>
      <c r="M941" s="354" t="s">
        <v>68</v>
      </c>
      <c r="N941" s="366" t="str">
        <f t="shared" si="86"/>
        <v/>
      </c>
    </row>
    <row r="942" spans="1:14" ht="17.25" customHeight="1" x14ac:dyDescent="0.3">
      <c r="A942" s="24"/>
      <c r="B942" s="345">
        <v>930</v>
      </c>
      <c r="C942" s="346"/>
      <c r="D942" s="346"/>
      <c r="E942" s="347"/>
      <c r="F942" s="348" t="str">
        <f>IFERROR(VLOOKUP(E942,'Lookup Tables'!$D$4:$F$19,3,FALSE)*$O$6,"")</f>
        <v/>
      </c>
      <c r="G942" s="349">
        <f t="shared" si="84"/>
        <v>100</v>
      </c>
      <c r="H942" s="350" t="str">
        <f t="shared" si="85"/>
        <v/>
      </c>
      <c r="I942" s="351" t="str">
        <f t="shared" si="88"/>
        <v/>
      </c>
      <c r="J942" s="352">
        <v>100</v>
      </c>
      <c r="K942" s="369" t="str">
        <f t="shared" si="87"/>
        <v/>
      </c>
      <c r="L942" s="353" t="str">
        <f t="shared" si="89"/>
        <v/>
      </c>
      <c r="M942" s="354" t="s">
        <v>68</v>
      </c>
      <c r="N942" s="366" t="str">
        <f t="shared" si="86"/>
        <v/>
      </c>
    </row>
    <row r="943" spans="1:14" ht="17.25" customHeight="1" x14ac:dyDescent="0.3">
      <c r="A943" s="24"/>
      <c r="B943" s="345">
        <v>931</v>
      </c>
      <c r="C943" s="346"/>
      <c r="D943" s="346"/>
      <c r="E943" s="347"/>
      <c r="F943" s="348" t="str">
        <f>IFERROR(VLOOKUP(E943,'Lookup Tables'!$D$4:$F$19,3,FALSE)*$O$6,"")</f>
        <v/>
      </c>
      <c r="G943" s="349">
        <f t="shared" si="84"/>
        <v>100</v>
      </c>
      <c r="H943" s="350" t="str">
        <f t="shared" si="85"/>
        <v/>
      </c>
      <c r="I943" s="351" t="str">
        <f t="shared" si="88"/>
        <v/>
      </c>
      <c r="J943" s="352">
        <v>100</v>
      </c>
      <c r="K943" s="369" t="str">
        <f t="shared" si="87"/>
        <v/>
      </c>
      <c r="L943" s="353" t="str">
        <f t="shared" si="89"/>
        <v/>
      </c>
      <c r="M943" s="354" t="s">
        <v>68</v>
      </c>
      <c r="N943" s="366" t="str">
        <f t="shared" si="86"/>
        <v/>
      </c>
    </row>
    <row r="944" spans="1:14" ht="17.25" customHeight="1" x14ac:dyDescent="0.3">
      <c r="A944" s="24"/>
      <c r="B944" s="345">
        <v>932</v>
      </c>
      <c r="C944" s="346"/>
      <c r="D944" s="346"/>
      <c r="E944" s="347"/>
      <c r="F944" s="348" t="str">
        <f>IFERROR(VLOOKUP(E944,'Lookup Tables'!$D$4:$F$19,3,FALSE)*$O$6,"")</f>
        <v/>
      </c>
      <c r="G944" s="349">
        <f t="shared" si="84"/>
        <v>100</v>
      </c>
      <c r="H944" s="350" t="str">
        <f t="shared" si="85"/>
        <v/>
      </c>
      <c r="I944" s="351" t="str">
        <f t="shared" si="88"/>
        <v/>
      </c>
      <c r="J944" s="352">
        <v>100</v>
      </c>
      <c r="K944" s="369" t="str">
        <f t="shared" si="87"/>
        <v/>
      </c>
      <c r="L944" s="353" t="str">
        <f t="shared" si="89"/>
        <v/>
      </c>
      <c r="M944" s="354" t="s">
        <v>68</v>
      </c>
      <c r="N944" s="366" t="str">
        <f t="shared" si="86"/>
        <v/>
      </c>
    </row>
    <row r="945" spans="1:14" ht="17.25" customHeight="1" x14ac:dyDescent="0.3">
      <c r="A945" s="24"/>
      <c r="B945" s="345">
        <v>933</v>
      </c>
      <c r="C945" s="346"/>
      <c r="D945" s="346"/>
      <c r="E945" s="347"/>
      <c r="F945" s="348" t="str">
        <f>IFERROR(VLOOKUP(E945,'Lookup Tables'!$D$4:$F$19,3,FALSE)*$O$6,"")</f>
        <v/>
      </c>
      <c r="G945" s="349">
        <f t="shared" si="84"/>
        <v>100</v>
      </c>
      <c r="H945" s="350" t="str">
        <f t="shared" si="85"/>
        <v/>
      </c>
      <c r="I945" s="351" t="str">
        <f t="shared" si="88"/>
        <v/>
      </c>
      <c r="J945" s="352">
        <v>100</v>
      </c>
      <c r="K945" s="369" t="str">
        <f t="shared" si="87"/>
        <v/>
      </c>
      <c r="L945" s="353" t="str">
        <f t="shared" si="89"/>
        <v/>
      </c>
      <c r="M945" s="354" t="s">
        <v>68</v>
      </c>
      <c r="N945" s="366" t="str">
        <f t="shared" si="86"/>
        <v/>
      </c>
    </row>
    <row r="946" spans="1:14" ht="17.25" customHeight="1" x14ac:dyDescent="0.3">
      <c r="A946" s="24"/>
      <c r="B946" s="345">
        <v>934</v>
      </c>
      <c r="C946" s="346"/>
      <c r="D946" s="346"/>
      <c r="E946" s="347"/>
      <c r="F946" s="348" t="str">
        <f>IFERROR(VLOOKUP(E946,'Lookup Tables'!$D$4:$F$19,3,FALSE)*$O$6,"")</f>
        <v/>
      </c>
      <c r="G946" s="349">
        <f t="shared" si="84"/>
        <v>100</v>
      </c>
      <c r="H946" s="350" t="str">
        <f t="shared" si="85"/>
        <v/>
      </c>
      <c r="I946" s="351" t="str">
        <f t="shared" si="88"/>
        <v/>
      </c>
      <c r="J946" s="352">
        <v>100</v>
      </c>
      <c r="K946" s="369" t="str">
        <f t="shared" si="87"/>
        <v/>
      </c>
      <c r="L946" s="353" t="str">
        <f t="shared" si="89"/>
        <v/>
      </c>
      <c r="M946" s="354" t="s">
        <v>68</v>
      </c>
      <c r="N946" s="366" t="str">
        <f t="shared" si="86"/>
        <v/>
      </c>
    </row>
    <row r="947" spans="1:14" ht="17.25" customHeight="1" x14ac:dyDescent="0.3">
      <c r="A947" s="24"/>
      <c r="B947" s="345">
        <v>935</v>
      </c>
      <c r="C947" s="346"/>
      <c r="D947" s="346"/>
      <c r="E947" s="347"/>
      <c r="F947" s="348" t="str">
        <f>IFERROR(VLOOKUP(E947,'Lookup Tables'!$D$4:$F$19,3,FALSE)*$O$6,"")</f>
        <v/>
      </c>
      <c r="G947" s="349">
        <f t="shared" si="84"/>
        <v>100</v>
      </c>
      <c r="H947" s="350" t="str">
        <f t="shared" si="85"/>
        <v/>
      </c>
      <c r="I947" s="351" t="str">
        <f t="shared" si="88"/>
        <v/>
      </c>
      <c r="J947" s="352">
        <v>100</v>
      </c>
      <c r="K947" s="369" t="str">
        <f t="shared" si="87"/>
        <v/>
      </c>
      <c r="L947" s="353" t="str">
        <f t="shared" si="89"/>
        <v/>
      </c>
      <c r="M947" s="354" t="s">
        <v>68</v>
      </c>
      <c r="N947" s="366" t="str">
        <f t="shared" si="86"/>
        <v/>
      </c>
    </row>
    <row r="948" spans="1:14" ht="17.25" customHeight="1" x14ac:dyDescent="0.3">
      <c r="A948" s="24"/>
      <c r="B948" s="345">
        <v>936</v>
      </c>
      <c r="C948" s="346"/>
      <c r="D948" s="346"/>
      <c r="E948" s="347"/>
      <c r="F948" s="348" t="str">
        <f>IFERROR(VLOOKUP(E948,'Lookup Tables'!$D$4:$F$19,3,FALSE)*$O$6,"")</f>
        <v/>
      </c>
      <c r="G948" s="349">
        <f t="shared" si="84"/>
        <v>100</v>
      </c>
      <c r="H948" s="350" t="str">
        <f t="shared" si="85"/>
        <v/>
      </c>
      <c r="I948" s="351" t="str">
        <f t="shared" si="88"/>
        <v/>
      </c>
      <c r="J948" s="352">
        <v>100</v>
      </c>
      <c r="K948" s="369" t="str">
        <f t="shared" si="87"/>
        <v/>
      </c>
      <c r="L948" s="353" t="str">
        <f t="shared" si="89"/>
        <v/>
      </c>
      <c r="M948" s="354" t="s">
        <v>68</v>
      </c>
      <c r="N948" s="366" t="str">
        <f t="shared" si="86"/>
        <v/>
      </c>
    </row>
    <row r="949" spans="1:14" ht="17.25" customHeight="1" x14ac:dyDescent="0.3">
      <c r="A949" s="24"/>
      <c r="B949" s="345">
        <v>937</v>
      </c>
      <c r="C949" s="346"/>
      <c r="D949" s="346"/>
      <c r="E949" s="347"/>
      <c r="F949" s="348" t="str">
        <f>IFERROR(VLOOKUP(E949,'Lookup Tables'!$D$4:$F$19,3,FALSE)*$O$6,"")</f>
        <v/>
      </c>
      <c r="G949" s="349">
        <f t="shared" si="84"/>
        <v>100</v>
      </c>
      <c r="H949" s="350" t="str">
        <f t="shared" si="85"/>
        <v/>
      </c>
      <c r="I949" s="351" t="str">
        <f t="shared" si="88"/>
        <v/>
      </c>
      <c r="J949" s="352">
        <v>100</v>
      </c>
      <c r="K949" s="369" t="str">
        <f t="shared" si="87"/>
        <v/>
      </c>
      <c r="L949" s="353" t="str">
        <f t="shared" si="89"/>
        <v/>
      </c>
      <c r="M949" s="354" t="s">
        <v>68</v>
      </c>
      <c r="N949" s="366" t="str">
        <f t="shared" si="86"/>
        <v/>
      </c>
    </row>
    <row r="950" spans="1:14" ht="17.25" customHeight="1" x14ac:dyDescent="0.3">
      <c r="A950" s="24"/>
      <c r="B950" s="345">
        <v>938</v>
      </c>
      <c r="C950" s="346"/>
      <c r="D950" s="346"/>
      <c r="E950" s="347"/>
      <c r="F950" s="348" t="str">
        <f>IFERROR(VLOOKUP(E950,'Lookup Tables'!$D$4:$F$19,3,FALSE)*$O$6,"")</f>
        <v/>
      </c>
      <c r="G950" s="349">
        <f t="shared" si="84"/>
        <v>100</v>
      </c>
      <c r="H950" s="350" t="str">
        <f t="shared" si="85"/>
        <v/>
      </c>
      <c r="I950" s="351" t="str">
        <f t="shared" si="88"/>
        <v/>
      </c>
      <c r="J950" s="352">
        <v>100</v>
      </c>
      <c r="K950" s="369" t="str">
        <f t="shared" si="87"/>
        <v/>
      </c>
      <c r="L950" s="353" t="str">
        <f t="shared" si="89"/>
        <v/>
      </c>
      <c r="M950" s="354" t="s">
        <v>68</v>
      </c>
      <c r="N950" s="366" t="str">
        <f t="shared" si="86"/>
        <v/>
      </c>
    </row>
    <row r="951" spans="1:14" ht="17.25" customHeight="1" x14ac:dyDescent="0.3">
      <c r="A951" s="24"/>
      <c r="B951" s="345">
        <v>939</v>
      </c>
      <c r="C951" s="346"/>
      <c r="D951" s="346"/>
      <c r="E951" s="347"/>
      <c r="F951" s="348" t="str">
        <f>IFERROR(VLOOKUP(E951,'Lookup Tables'!$D$4:$F$19,3,FALSE)*$O$6,"")</f>
        <v/>
      </c>
      <c r="G951" s="349">
        <f t="shared" si="84"/>
        <v>100</v>
      </c>
      <c r="H951" s="350" t="str">
        <f t="shared" si="85"/>
        <v/>
      </c>
      <c r="I951" s="351" t="str">
        <f t="shared" si="88"/>
        <v/>
      </c>
      <c r="J951" s="352">
        <v>100</v>
      </c>
      <c r="K951" s="369" t="str">
        <f t="shared" si="87"/>
        <v/>
      </c>
      <c r="L951" s="353" t="str">
        <f t="shared" si="89"/>
        <v/>
      </c>
      <c r="M951" s="354" t="s">
        <v>68</v>
      </c>
      <c r="N951" s="366" t="str">
        <f t="shared" si="86"/>
        <v/>
      </c>
    </row>
    <row r="952" spans="1:14" ht="17.25" customHeight="1" x14ac:dyDescent="0.3">
      <c r="A952" s="24"/>
      <c r="B952" s="345">
        <v>940</v>
      </c>
      <c r="C952" s="346"/>
      <c r="D952" s="346"/>
      <c r="E952" s="347"/>
      <c r="F952" s="348" t="str">
        <f>IFERROR(VLOOKUP(E952,'Lookup Tables'!$D$4:$F$19,3,FALSE)*$O$6,"")</f>
        <v/>
      </c>
      <c r="G952" s="349">
        <f t="shared" si="84"/>
        <v>100</v>
      </c>
      <c r="H952" s="350" t="str">
        <f t="shared" si="85"/>
        <v/>
      </c>
      <c r="I952" s="351" t="str">
        <f t="shared" si="88"/>
        <v/>
      </c>
      <c r="J952" s="352">
        <v>100</v>
      </c>
      <c r="K952" s="369" t="str">
        <f t="shared" si="87"/>
        <v/>
      </c>
      <c r="L952" s="353" t="str">
        <f t="shared" si="89"/>
        <v/>
      </c>
      <c r="M952" s="354" t="s">
        <v>68</v>
      </c>
      <c r="N952" s="366" t="str">
        <f t="shared" si="86"/>
        <v/>
      </c>
    </row>
    <row r="953" spans="1:14" ht="17.25" customHeight="1" x14ac:dyDescent="0.3">
      <c r="A953" s="24"/>
      <c r="B953" s="345">
        <v>941</v>
      </c>
      <c r="C953" s="346"/>
      <c r="D953" s="346"/>
      <c r="E953" s="347"/>
      <c r="F953" s="348" t="str">
        <f>IFERROR(VLOOKUP(E953,'Lookup Tables'!$D$4:$F$19,3,FALSE)*$O$6,"")</f>
        <v/>
      </c>
      <c r="G953" s="349">
        <f t="shared" si="84"/>
        <v>100</v>
      </c>
      <c r="H953" s="350" t="str">
        <f t="shared" si="85"/>
        <v/>
      </c>
      <c r="I953" s="351" t="str">
        <f t="shared" si="88"/>
        <v/>
      </c>
      <c r="J953" s="352">
        <v>100</v>
      </c>
      <c r="K953" s="369" t="str">
        <f t="shared" si="87"/>
        <v/>
      </c>
      <c r="L953" s="353" t="str">
        <f t="shared" si="89"/>
        <v/>
      </c>
      <c r="M953" s="354" t="s">
        <v>68</v>
      </c>
      <c r="N953" s="366" t="str">
        <f t="shared" si="86"/>
        <v/>
      </c>
    </row>
    <row r="954" spans="1:14" ht="17.25" customHeight="1" x14ac:dyDescent="0.3">
      <c r="A954" s="24"/>
      <c r="B954" s="345">
        <v>942</v>
      </c>
      <c r="C954" s="346"/>
      <c r="D954" s="346"/>
      <c r="E954" s="347"/>
      <c r="F954" s="348" t="str">
        <f>IFERROR(VLOOKUP(E954,'Lookup Tables'!$D$4:$F$19,3,FALSE)*$O$6,"")</f>
        <v/>
      </c>
      <c r="G954" s="349">
        <f t="shared" si="84"/>
        <v>100</v>
      </c>
      <c r="H954" s="350" t="str">
        <f t="shared" si="85"/>
        <v/>
      </c>
      <c r="I954" s="351" t="str">
        <f t="shared" si="88"/>
        <v/>
      </c>
      <c r="J954" s="352">
        <v>100</v>
      </c>
      <c r="K954" s="369" t="str">
        <f t="shared" si="87"/>
        <v/>
      </c>
      <c r="L954" s="353" t="str">
        <f t="shared" si="89"/>
        <v/>
      </c>
      <c r="M954" s="354" t="s">
        <v>68</v>
      </c>
      <c r="N954" s="366" t="str">
        <f t="shared" si="86"/>
        <v/>
      </c>
    </row>
    <row r="955" spans="1:14" ht="17.25" customHeight="1" x14ac:dyDescent="0.3">
      <c r="A955" s="24"/>
      <c r="B955" s="345">
        <v>943</v>
      </c>
      <c r="C955" s="346"/>
      <c r="D955" s="346"/>
      <c r="E955" s="347"/>
      <c r="F955" s="348" t="str">
        <f>IFERROR(VLOOKUP(E955,'Lookup Tables'!$D$4:$F$19,3,FALSE)*$O$6,"")</f>
        <v/>
      </c>
      <c r="G955" s="349">
        <f t="shared" si="84"/>
        <v>100</v>
      </c>
      <c r="H955" s="350" t="str">
        <f t="shared" si="85"/>
        <v/>
      </c>
      <c r="I955" s="351" t="str">
        <f t="shared" si="88"/>
        <v/>
      </c>
      <c r="J955" s="352">
        <v>100</v>
      </c>
      <c r="K955" s="369" t="str">
        <f t="shared" si="87"/>
        <v/>
      </c>
      <c r="L955" s="353" t="str">
        <f t="shared" si="89"/>
        <v/>
      </c>
      <c r="M955" s="354" t="s">
        <v>68</v>
      </c>
      <c r="N955" s="366" t="str">
        <f t="shared" si="86"/>
        <v/>
      </c>
    </row>
    <row r="956" spans="1:14" ht="17.25" customHeight="1" x14ac:dyDescent="0.3">
      <c r="A956" s="24"/>
      <c r="B956" s="345">
        <v>944</v>
      </c>
      <c r="C956" s="346"/>
      <c r="D956" s="346"/>
      <c r="E956" s="347"/>
      <c r="F956" s="348" t="str">
        <f>IFERROR(VLOOKUP(E956,'Lookup Tables'!$D$4:$F$19,3,FALSE)*$O$6,"")</f>
        <v/>
      </c>
      <c r="G956" s="349">
        <f t="shared" si="84"/>
        <v>100</v>
      </c>
      <c r="H956" s="350" t="str">
        <f t="shared" si="85"/>
        <v/>
      </c>
      <c r="I956" s="351" t="str">
        <f t="shared" si="88"/>
        <v/>
      </c>
      <c r="J956" s="352">
        <v>100</v>
      </c>
      <c r="K956" s="369" t="str">
        <f t="shared" si="87"/>
        <v/>
      </c>
      <c r="L956" s="353" t="str">
        <f t="shared" si="89"/>
        <v/>
      </c>
      <c r="M956" s="354" t="s">
        <v>68</v>
      </c>
      <c r="N956" s="366" t="str">
        <f t="shared" si="86"/>
        <v/>
      </c>
    </row>
    <row r="957" spans="1:14" ht="17.25" customHeight="1" x14ac:dyDescent="0.3">
      <c r="A957" s="24"/>
      <c r="B957" s="345">
        <v>945</v>
      </c>
      <c r="C957" s="346"/>
      <c r="D957" s="346"/>
      <c r="E957" s="347"/>
      <c r="F957" s="348" t="str">
        <f>IFERROR(VLOOKUP(E957,'Lookup Tables'!$D$4:$F$19,3,FALSE)*$O$6,"")</f>
        <v/>
      </c>
      <c r="G957" s="349">
        <f t="shared" si="84"/>
        <v>100</v>
      </c>
      <c r="H957" s="350" t="str">
        <f t="shared" si="85"/>
        <v/>
      </c>
      <c r="I957" s="351" t="str">
        <f t="shared" si="88"/>
        <v/>
      </c>
      <c r="J957" s="352">
        <v>100</v>
      </c>
      <c r="K957" s="369" t="str">
        <f t="shared" si="87"/>
        <v/>
      </c>
      <c r="L957" s="353" t="str">
        <f t="shared" si="89"/>
        <v/>
      </c>
      <c r="M957" s="354" t="s">
        <v>68</v>
      </c>
      <c r="N957" s="366" t="str">
        <f t="shared" si="86"/>
        <v/>
      </c>
    </row>
    <row r="958" spans="1:14" ht="17.25" customHeight="1" x14ac:dyDescent="0.3">
      <c r="A958" s="24"/>
      <c r="B958" s="345">
        <v>946</v>
      </c>
      <c r="C958" s="346"/>
      <c r="D958" s="346"/>
      <c r="E958" s="347"/>
      <c r="F958" s="348" t="str">
        <f>IFERROR(VLOOKUP(E958,'Lookup Tables'!$D$4:$F$19,3,FALSE)*$O$6,"")</f>
        <v/>
      </c>
      <c r="G958" s="349">
        <f t="shared" si="84"/>
        <v>100</v>
      </c>
      <c r="H958" s="350" t="str">
        <f t="shared" si="85"/>
        <v/>
      </c>
      <c r="I958" s="351" t="str">
        <f t="shared" si="88"/>
        <v/>
      </c>
      <c r="J958" s="352">
        <v>100</v>
      </c>
      <c r="K958" s="369" t="str">
        <f t="shared" si="87"/>
        <v/>
      </c>
      <c r="L958" s="353" t="str">
        <f t="shared" si="89"/>
        <v/>
      </c>
      <c r="M958" s="354" t="s">
        <v>68</v>
      </c>
      <c r="N958" s="366" t="str">
        <f t="shared" si="86"/>
        <v/>
      </c>
    </row>
    <row r="959" spans="1:14" ht="17.25" customHeight="1" x14ac:dyDescent="0.3">
      <c r="A959" s="24"/>
      <c r="B959" s="345">
        <v>947</v>
      </c>
      <c r="C959" s="346"/>
      <c r="D959" s="346"/>
      <c r="E959" s="347"/>
      <c r="F959" s="348" t="str">
        <f>IFERROR(VLOOKUP(E959,'Lookup Tables'!$D$4:$F$19,3,FALSE)*$O$6,"")</f>
        <v/>
      </c>
      <c r="G959" s="349">
        <f t="shared" si="84"/>
        <v>100</v>
      </c>
      <c r="H959" s="350" t="str">
        <f t="shared" si="85"/>
        <v/>
      </c>
      <c r="I959" s="351" t="str">
        <f t="shared" si="88"/>
        <v/>
      </c>
      <c r="J959" s="352">
        <v>100</v>
      </c>
      <c r="K959" s="369" t="str">
        <f t="shared" si="87"/>
        <v/>
      </c>
      <c r="L959" s="353" t="str">
        <f t="shared" si="89"/>
        <v/>
      </c>
      <c r="M959" s="354" t="s">
        <v>68</v>
      </c>
      <c r="N959" s="366" t="str">
        <f t="shared" si="86"/>
        <v/>
      </c>
    </row>
    <row r="960" spans="1:14" ht="17.25" customHeight="1" x14ac:dyDescent="0.3">
      <c r="A960" s="24"/>
      <c r="B960" s="345">
        <v>948</v>
      </c>
      <c r="C960" s="346"/>
      <c r="D960" s="346"/>
      <c r="E960" s="347"/>
      <c r="F960" s="348" t="str">
        <f>IFERROR(VLOOKUP(E960,'Lookup Tables'!$D$4:$F$19,3,FALSE)*$O$6,"")</f>
        <v/>
      </c>
      <c r="G960" s="349">
        <f t="shared" si="84"/>
        <v>100</v>
      </c>
      <c r="H960" s="350" t="str">
        <f t="shared" si="85"/>
        <v/>
      </c>
      <c r="I960" s="351" t="str">
        <f t="shared" si="88"/>
        <v/>
      </c>
      <c r="J960" s="352">
        <v>100</v>
      </c>
      <c r="K960" s="369" t="str">
        <f t="shared" si="87"/>
        <v/>
      </c>
      <c r="L960" s="353" t="str">
        <f t="shared" si="89"/>
        <v/>
      </c>
      <c r="M960" s="354" t="s">
        <v>68</v>
      </c>
      <c r="N960" s="366" t="str">
        <f t="shared" si="86"/>
        <v/>
      </c>
    </row>
    <row r="961" spans="1:14" ht="17.25" customHeight="1" x14ac:dyDescent="0.3">
      <c r="A961" s="24"/>
      <c r="B961" s="345">
        <v>949</v>
      </c>
      <c r="C961" s="346"/>
      <c r="D961" s="346"/>
      <c r="E961" s="347"/>
      <c r="F961" s="348" t="str">
        <f>IFERROR(VLOOKUP(E961,'Lookup Tables'!$D$4:$F$19,3,FALSE)*$O$6,"")</f>
        <v/>
      </c>
      <c r="G961" s="349">
        <f t="shared" si="84"/>
        <v>100</v>
      </c>
      <c r="H961" s="350" t="str">
        <f t="shared" si="85"/>
        <v/>
      </c>
      <c r="I961" s="351" t="str">
        <f t="shared" si="88"/>
        <v/>
      </c>
      <c r="J961" s="352">
        <v>100</v>
      </c>
      <c r="K961" s="369" t="str">
        <f t="shared" si="87"/>
        <v/>
      </c>
      <c r="L961" s="353" t="str">
        <f t="shared" si="89"/>
        <v/>
      </c>
      <c r="M961" s="354" t="s">
        <v>68</v>
      </c>
      <c r="N961" s="366" t="str">
        <f t="shared" si="86"/>
        <v/>
      </c>
    </row>
    <row r="962" spans="1:14" ht="17.25" customHeight="1" x14ac:dyDescent="0.3">
      <c r="A962" s="24"/>
      <c r="B962" s="345">
        <v>950</v>
      </c>
      <c r="C962" s="346"/>
      <c r="D962" s="346"/>
      <c r="E962" s="347"/>
      <c r="F962" s="348" t="str">
        <f>IFERROR(VLOOKUP(E962,'Lookup Tables'!$D$4:$F$19,3,FALSE)*$O$6,"")</f>
        <v/>
      </c>
      <c r="G962" s="349">
        <f t="shared" si="84"/>
        <v>100</v>
      </c>
      <c r="H962" s="350" t="str">
        <f t="shared" si="85"/>
        <v/>
      </c>
      <c r="I962" s="351" t="str">
        <f t="shared" si="88"/>
        <v/>
      </c>
      <c r="J962" s="352">
        <v>100</v>
      </c>
      <c r="K962" s="369" t="str">
        <f t="shared" si="87"/>
        <v/>
      </c>
      <c r="L962" s="353" t="str">
        <f t="shared" si="89"/>
        <v/>
      </c>
      <c r="M962" s="354" t="s">
        <v>68</v>
      </c>
      <c r="N962" s="366" t="str">
        <f t="shared" si="86"/>
        <v/>
      </c>
    </row>
    <row r="963" spans="1:14" ht="17.25" customHeight="1" x14ac:dyDescent="0.3">
      <c r="A963" s="24"/>
      <c r="B963" s="345">
        <v>951</v>
      </c>
      <c r="C963" s="346"/>
      <c r="D963" s="346"/>
      <c r="E963" s="347"/>
      <c r="F963" s="348" t="str">
        <f>IFERROR(VLOOKUP(E963,'Lookup Tables'!$D$4:$F$19,3,FALSE)*$O$6,"")</f>
        <v/>
      </c>
      <c r="G963" s="349">
        <f t="shared" si="84"/>
        <v>100</v>
      </c>
      <c r="H963" s="350" t="str">
        <f t="shared" si="85"/>
        <v/>
      </c>
      <c r="I963" s="351" t="str">
        <f t="shared" si="88"/>
        <v/>
      </c>
      <c r="J963" s="352">
        <v>100</v>
      </c>
      <c r="K963" s="369" t="str">
        <f t="shared" si="87"/>
        <v/>
      </c>
      <c r="L963" s="353" t="str">
        <f t="shared" si="89"/>
        <v/>
      </c>
      <c r="M963" s="354" t="s">
        <v>68</v>
      </c>
      <c r="N963" s="366" t="str">
        <f t="shared" si="86"/>
        <v/>
      </c>
    </row>
    <row r="964" spans="1:14" ht="17.25" customHeight="1" x14ac:dyDescent="0.3">
      <c r="A964" s="24"/>
      <c r="B964" s="345">
        <v>952</v>
      </c>
      <c r="C964" s="346"/>
      <c r="D964" s="346"/>
      <c r="E964" s="347"/>
      <c r="F964" s="348" t="str">
        <f>IFERROR(VLOOKUP(E964,'Lookup Tables'!$D$4:$F$19,3,FALSE)*$O$6,"")</f>
        <v/>
      </c>
      <c r="G964" s="349">
        <f t="shared" si="84"/>
        <v>100</v>
      </c>
      <c r="H964" s="350" t="str">
        <f t="shared" si="85"/>
        <v/>
      </c>
      <c r="I964" s="351" t="str">
        <f t="shared" si="88"/>
        <v/>
      </c>
      <c r="J964" s="352">
        <v>100</v>
      </c>
      <c r="K964" s="369" t="str">
        <f t="shared" si="87"/>
        <v/>
      </c>
      <c r="L964" s="353" t="str">
        <f t="shared" si="89"/>
        <v/>
      </c>
      <c r="M964" s="354" t="s">
        <v>68</v>
      </c>
      <c r="N964" s="366" t="str">
        <f t="shared" si="86"/>
        <v/>
      </c>
    </row>
    <row r="965" spans="1:14" ht="17.25" customHeight="1" x14ac:dyDescent="0.3">
      <c r="A965" s="24"/>
      <c r="B965" s="345">
        <v>953</v>
      </c>
      <c r="C965" s="346"/>
      <c r="D965" s="346"/>
      <c r="E965" s="347"/>
      <c r="F965" s="348" t="str">
        <f>IFERROR(VLOOKUP(E965,'Lookup Tables'!$D$4:$F$19,3,FALSE)*$O$6,"")</f>
        <v/>
      </c>
      <c r="G965" s="349">
        <f t="shared" si="84"/>
        <v>100</v>
      </c>
      <c r="H965" s="350" t="str">
        <f t="shared" si="85"/>
        <v/>
      </c>
      <c r="I965" s="351" t="str">
        <f t="shared" si="88"/>
        <v/>
      </c>
      <c r="J965" s="352">
        <v>100</v>
      </c>
      <c r="K965" s="369" t="str">
        <f t="shared" si="87"/>
        <v/>
      </c>
      <c r="L965" s="353" t="str">
        <f t="shared" si="89"/>
        <v/>
      </c>
      <c r="M965" s="354" t="s">
        <v>68</v>
      </c>
      <c r="N965" s="366" t="str">
        <f t="shared" si="86"/>
        <v/>
      </c>
    </row>
    <row r="966" spans="1:14" ht="17.25" customHeight="1" x14ac:dyDescent="0.3">
      <c r="A966" s="24"/>
      <c r="B966" s="345">
        <v>954</v>
      </c>
      <c r="C966" s="346"/>
      <c r="D966" s="346"/>
      <c r="E966" s="347"/>
      <c r="F966" s="348" t="str">
        <f>IFERROR(VLOOKUP(E966,'Lookup Tables'!$D$4:$F$19,3,FALSE)*$O$6,"")</f>
        <v/>
      </c>
      <c r="G966" s="349">
        <f t="shared" si="84"/>
        <v>100</v>
      </c>
      <c r="H966" s="350" t="str">
        <f t="shared" si="85"/>
        <v/>
      </c>
      <c r="I966" s="351" t="str">
        <f t="shared" si="88"/>
        <v/>
      </c>
      <c r="J966" s="352">
        <v>100</v>
      </c>
      <c r="K966" s="369" t="str">
        <f t="shared" si="87"/>
        <v/>
      </c>
      <c r="L966" s="353" t="str">
        <f t="shared" si="89"/>
        <v/>
      </c>
      <c r="M966" s="354" t="s">
        <v>68</v>
      </c>
      <c r="N966" s="366" t="str">
        <f t="shared" si="86"/>
        <v/>
      </c>
    </row>
    <row r="967" spans="1:14" ht="17.25" customHeight="1" x14ac:dyDescent="0.3">
      <c r="A967" s="24"/>
      <c r="B967" s="345">
        <v>955</v>
      </c>
      <c r="C967" s="346"/>
      <c r="D967" s="346"/>
      <c r="E967" s="347"/>
      <c r="F967" s="348" t="str">
        <f>IFERROR(VLOOKUP(E967,'Lookup Tables'!$D$4:$F$19,3,FALSE)*$O$6,"")</f>
        <v/>
      </c>
      <c r="G967" s="349">
        <f t="shared" si="84"/>
        <v>100</v>
      </c>
      <c r="H967" s="350" t="str">
        <f t="shared" si="85"/>
        <v/>
      </c>
      <c r="I967" s="351" t="str">
        <f t="shared" si="88"/>
        <v/>
      </c>
      <c r="J967" s="352">
        <v>100</v>
      </c>
      <c r="K967" s="369" t="str">
        <f t="shared" si="87"/>
        <v/>
      </c>
      <c r="L967" s="353" t="str">
        <f t="shared" si="89"/>
        <v/>
      </c>
      <c r="M967" s="354" t="s">
        <v>68</v>
      </c>
      <c r="N967" s="366" t="str">
        <f t="shared" si="86"/>
        <v/>
      </c>
    </row>
    <row r="968" spans="1:14" ht="17.25" customHeight="1" x14ac:dyDescent="0.3">
      <c r="A968" s="24"/>
      <c r="B968" s="345">
        <v>956</v>
      </c>
      <c r="C968" s="346"/>
      <c r="D968" s="346"/>
      <c r="E968" s="347"/>
      <c r="F968" s="348" t="str">
        <f>IFERROR(VLOOKUP(E968,'Lookup Tables'!$D$4:$F$19,3,FALSE)*$O$6,"")</f>
        <v/>
      </c>
      <c r="G968" s="349">
        <f t="shared" si="84"/>
        <v>100</v>
      </c>
      <c r="H968" s="350" t="str">
        <f t="shared" si="85"/>
        <v/>
      </c>
      <c r="I968" s="351" t="str">
        <f t="shared" si="88"/>
        <v/>
      </c>
      <c r="J968" s="352">
        <v>100</v>
      </c>
      <c r="K968" s="369" t="str">
        <f t="shared" si="87"/>
        <v/>
      </c>
      <c r="L968" s="353" t="str">
        <f t="shared" si="89"/>
        <v/>
      </c>
      <c r="M968" s="354" t="s">
        <v>68</v>
      </c>
      <c r="N968" s="366" t="str">
        <f t="shared" si="86"/>
        <v/>
      </c>
    </row>
    <row r="969" spans="1:14" ht="17.25" customHeight="1" x14ac:dyDescent="0.3">
      <c r="A969" s="24"/>
      <c r="B969" s="345">
        <v>957</v>
      </c>
      <c r="C969" s="346"/>
      <c r="D969" s="346"/>
      <c r="E969" s="347"/>
      <c r="F969" s="348" t="str">
        <f>IFERROR(VLOOKUP(E969,'Lookup Tables'!$D$4:$F$19,3,FALSE)*$O$6,"")</f>
        <v/>
      </c>
      <c r="G969" s="349">
        <f t="shared" si="84"/>
        <v>100</v>
      </c>
      <c r="H969" s="350" t="str">
        <f t="shared" si="85"/>
        <v/>
      </c>
      <c r="I969" s="351" t="str">
        <f t="shared" si="88"/>
        <v/>
      </c>
      <c r="J969" s="352">
        <v>100</v>
      </c>
      <c r="K969" s="369" t="str">
        <f t="shared" si="87"/>
        <v/>
      </c>
      <c r="L969" s="353" t="str">
        <f t="shared" si="89"/>
        <v/>
      </c>
      <c r="M969" s="354" t="s">
        <v>68</v>
      </c>
      <c r="N969" s="366" t="str">
        <f t="shared" si="86"/>
        <v/>
      </c>
    </row>
    <row r="970" spans="1:14" ht="17.25" customHeight="1" x14ac:dyDescent="0.3">
      <c r="A970" s="24"/>
      <c r="B970" s="345">
        <v>958</v>
      </c>
      <c r="C970" s="346"/>
      <c r="D970" s="346"/>
      <c r="E970" s="347"/>
      <c r="F970" s="348" t="str">
        <f>IFERROR(VLOOKUP(E970,'Lookup Tables'!$D$4:$F$19,3,FALSE)*$O$6,"")</f>
        <v/>
      </c>
      <c r="G970" s="349">
        <f t="shared" si="84"/>
        <v>100</v>
      </c>
      <c r="H970" s="350" t="str">
        <f t="shared" si="85"/>
        <v/>
      </c>
      <c r="I970" s="351" t="str">
        <f t="shared" si="88"/>
        <v/>
      </c>
      <c r="J970" s="352">
        <v>100</v>
      </c>
      <c r="K970" s="369" t="str">
        <f t="shared" si="87"/>
        <v/>
      </c>
      <c r="L970" s="353" t="str">
        <f t="shared" si="89"/>
        <v/>
      </c>
      <c r="M970" s="354" t="s">
        <v>68</v>
      </c>
      <c r="N970" s="366" t="str">
        <f t="shared" si="86"/>
        <v/>
      </c>
    </row>
    <row r="971" spans="1:14" ht="17.25" customHeight="1" x14ac:dyDescent="0.3">
      <c r="A971" s="24"/>
      <c r="B971" s="345">
        <v>959</v>
      </c>
      <c r="C971" s="346"/>
      <c r="D971" s="346"/>
      <c r="E971" s="347"/>
      <c r="F971" s="348" t="str">
        <f>IFERROR(VLOOKUP(E971,'Lookup Tables'!$D$4:$F$19,3,FALSE)*$O$6,"")</f>
        <v/>
      </c>
      <c r="G971" s="349">
        <f t="shared" si="84"/>
        <v>100</v>
      </c>
      <c r="H971" s="350" t="str">
        <f t="shared" si="85"/>
        <v/>
      </c>
      <c r="I971" s="351" t="str">
        <f t="shared" si="88"/>
        <v/>
      </c>
      <c r="J971" s="352">
        <v>100</v>
      </c>
      <c r="K971" s="369" t="str">
        <f t="shared" si="87"/>
        <v/>
      </c>
      <c r="L971" s="353" t="str">
        <f t="shared" si="89"/>
        <v/>
      </c>
      <c r="M971" s="354" t="s">
        <v>68</v>
      </c>
      <c r="N971" s="366" t="str">
        <f t="shared" si="86"/>
        <v/>
      </c>
    </row>
    <row r="972" spans="1:14" ht="17.25" customHeight="1" x14ac:dyDescent="0.3">
      <c r="A972" s="24"/>
      <c r="B972" s="345">
        <v>960</v>
      </c>
      <c r="C972" s="346"/>
      <c r="D972" s="346"/>
      <c r="E972" s="347"/>
      <c r="F972" s="348" t="str">
        <f>IFERROR(VLOOKUP(E972,'Lookup Tables'!$D$4:$F$19,3,FALSE)*$O$6,"")</f>
        <v/>
      </c>
      <c r="G972" s="349">
        <f t="shared" si="84"/>
        <v>100</v>
      </c>
      <c r="H972" s="350" t="str">
        <f t="shared" si="85"/>
        <v/>
      </c>
      <c r="I972" s="351" t="str">
        <f t="shared" si="88"/>
        <v/>
      </c>
      <c r="J972" s="352">
        <v>100</v>
      </c>
      <c r="K972" s="369" t="str">
        <f t="shared" si="87"/>
        <v/>
      </c>
      <c r="L972" s="353" t="str">
        <f t="shared" si="89"/>
        <v/>
      </c>
      <c r="M972" s="354" t="s">
        <v>68</v>
      </c>
      <c r="N972" s="366" t="str">
        <f t="shared" si="86"/>
        <v/>
      </c>
    </row>
    <row r="973" spans="1:14" ht="17.25" customHeight="1" x14ac:dyDescent="0.3">
      <c r="A973" s="24"/>
      <c r="B973" s="345">
        <v>961</v>
      </c>
      <c r="C973" s="346"/>
      <c r="D973" s="346"/>
      <c r="E973" s="347"/>
      <c r="F973" s="348" t="str">
        <f>IFERROR(VLOOKUP(E973,'Lookup Tables'!$D$4:$F$19,3,FALSE)*$O$6,"")</f>
        <v/>
      </c>
      <c r="G973" s="349">
        <f t="shared" ref="G973:G1012" si="90">$O$4</f>
        <v>100</v>
      </c>
      <c r="H973" s="350" t="str">
        <f t="shared" ref="H973:H1012" si="91">IF(ISBLANK($E973),"",$F973*($O$4/100))</f>
        <v/>
      </c>
      <c r="I973" s="351" t="str">
        <f t="shared" si="88"/>
        <v/>
      </c>
      <c r="J973" s="352">
        <v>100</v>
      </c>
      <c r="K973" s="369" t="str">
        <f t="shared" si="87"/>
        <v/>
      </c>
      <c r="L973" s="353" t="str">
        <f t="shared" si="89"/>
        <v/>
      </c>
      <c r="M973" s="354" t="s">
        <v>68</v>
      </c>
      <c r="N973" s="366" t="str">
        <f t="shared" ref="N973:N1012" si="92">IF(ISBLANK($M973),"",IF(ISBLANK($E973),"",$L973*INDEX(Life_expectancy_factor,MATCH($M973,Life_expectancy_input,0))))</f>
        <v/>
      </c>
    </row>
    <row r="974" spans="1:14" ht="17.25" customHeight="1" x14ac:dyDescent="0.3">
      <c r="A974" s="24"/>
      <c r="B974" s="345">
        <v>962</v>
      </c>
      <c r="C974" s="346"/>
      <c r="D974" s="346"/>
      <c r="E974" s="347"/>
      <c r="F974" s="348" t="str">
        <f>IFERROR(VLOOKUP(E974,'Lookup Tables'!$D$4:$F$19,3,FALSE)*$O$6,"")</f>
        <v/>
      </c>
      <c r="G974" s="349">
        <f t="shared" si="90"/>
        <v>100</v>
      </c>
      <c r="H974" s="350" t="str">
        <f t="shared" si="91"/>
        <v/>
      </c>
      <c r="I974" s="351" t="str">
        <f t="shared" si="88"/>
        <v/>
      </c>
      <c r="J974" s="352">
        <v>100</v>
      </c>
      <c r="K974" s="369" t="str">
        <f t="shared" ref="K974:K1012" si="93">IF(ISBLANK($E974),"",$I974*($J974/100))</f>
        <v/>
      </c>
      <c r="L974" s="353" t="str">
        <f t="shared" si="89"/>
        <v/>
      </c>
      <c r="M974" s="354" t="s">
        <v>68</v>
      </c>
      <c r="N974" s="366" t="str">
        <f t="shared" si="92"/>
        <v/>
      </c>
    </row>
    <row r="975" spans="1:14" ht="17.25" customHeight="1" x14ac:dyDescent="0.3">
      <c r="A975" s="24"/>
      <c r="B975" s="345">
        <v>963</v>
      </c>
      <c r="C975" s="346"/>
      <c r="D975" s="346"/>
      <c r="E975" s="347"/>
      <c r="F975" s="348" t="str">
        <f>IFERROR(VLOOKUP(E975,'Lookup Tables'!$D$4:$F$19,3,FALSE)*$O$6,"")</f>
        <v/>
      </c>
      <c r="G975" s="349">
        <f t="shared" si="90"/>
        <v>100</v>
      </c>
      <c r="H975" s="350" t="str">
        <f t="shared" si="91"/>
        <v/>
      </c>
      <c r="I975" s="351" t="str">
        <f t="shared" ref="I975:I1012" si="94">H975</f>
        <v/>
      </c>
      <c r="J975" s="352">
        <v>100</v>
      </c>
      <c r="K975" s="369" t="str">
        <f t="shared" si="93"/>
        <v/>
      </c>
      <c r="L975" s="353" t="str">
        <f t="shared" ref="L975:L1012" si="95">K975</f>
        <v/>
      </c>
      <c r="M975" s="354" t="s">
        <v>68</v>
      </c>
      <c r="N975" s="366" t="str">
        <f t="shared" si="92"/>
        <v/>
      </c>
    </row>
    <row r="976" spans="1:14" ht="17.25" customHeight="1" x14ac:dyDescent="0.3">
      <c r="A976" s="24"/>
      <c r="B976" s="345">
        <v>964</v>
      </c>
      <c r="C976" s="346"/>
      <c r="D976" s="346"/>
      <c r="E976" s="347"/>
      <c r="F976" s="348" t="str">
        <f>IFERROR(VLOOKUP(E976,'Lookup Tables'!$D$4:$F$19,3,FALSE)*$O$6,"")</f>
        <v/>
      </c>
      <c r="G976" s="349">
        <f t="shared" si="90"/>
        <v>100</v>
      </c>
      <c r="H976" s="350" t="str">
        <f t="shared" si="91"/>
        <v/>
      </c>
      <c r="I976" s="351" t="str">
        <f t="shared" si="94"/>
        <v/>
      </c>
      <c r="J976" s="352">
        <v>100</v>
      </c>
      <c r="K976" s="369" t="str">
        <f t="shared" si="93"/>
        <v/>
      </c>
      <c r="L976" s="353" t="str">
        <f t="shared" si="95"/>
        <v/>
      </c>
      <c r="M976" s="354" t="s">
        <v>68</v>
      </c>
      <c r="N976" s="366" t="str">
        <f t="shared" si="92"/>
        <v/>
      </c>
    </row>
    <row r="977" spans="1:14" ht="17.25" customHeight="1" x14ac:dyDescent="0.3">
      <c r="A977" s="24"/>
      <c r="B977" s="345">
        <v>965</v>
      </c>
      <c r="C977" s="346"/>
      <c r="D977" s="346"/>
      <c r="E977" s="347"/>
      <c r="F977" s="348" t="str">
        <f>IFERROR(VLOOKUP(E977,'Lookup Tables'!$D$4:$F$19,3,FALSE)*$O$6,"")</f>
        <v/>
      </c>
      <c r="G977" s="349">
        <f t="shared" si="90"/>
        <v>100</v>
      </c>
      <c r="H977" s="350" t="str">
        <f t="shared" si="91"/>
        <v/>
      </c>
      <c r="I977" s="351" t="str">
        <f t="shared" si="94"/>
        <v/>
      </c>
      <c r="J977" s="352">
        <v>100</v>
      </c>
      <c r="K977" s="369" t="str">
        <f t="shared" si="93"/>
        <v/>
      </c>
      <c r="L977" s="353" t="str">
        <f t="shared" si="95"/>
        <v/>
      </c>
      <c r="M977" s="354" t="s">
        <v>68</v>
      </c>
      <c r="N977" s="366" t="str">
        <f t="shared" si="92"/>
        <v/>
      </c>
    </row>
    <row r="978" spans="1:14" ht="17.25" customHeight="1" x14ac:dyDescent="0.3">
      <c r="A978" s="24"/>
      <c r="B978" s="345">
        <v>966</v>
      </c>
      <c r="C978" s="346"/>
      <c r="D978" s="346"/>
      <c r="E978" s="347"/>
      <c r="F978" s="348" t="str">
        <f>IFERROR(VLOOKUP(E978,'Lookup Tables'!$D$4:$F$19,3,FALSE)*$O$6,"")</f>
        <v/>
      </c>
      <c r="G978" s="349">
        <f t="shared" si="90"/>
        <v>100</v>
      </c>
      <c r="H978" s="350" t="str">
        <f t="shared" si="91"/>
        <v/>
      </c>
      <c r="I978" s="351" t="str">
        <f t="shared" si="94"/>
        <v/>
      </c>
      <c r="J978" s="352">
        <v>100</v>
      </c>
      <c r="K978" s="369" t="str">
        <f t="shared" si="93"/>
        <v/>
      </c>
      <c r="L978" s="353" t="str">
        <f t="shared" si="95"/>
        <v/>
      </c>
      <c r="M978" s="354" t="s">
        <v>68</v>
      </c>
      <c r="N978" s="366" t="str">
        <f t="shared" si="92"/>
        <v/>
      </c>
    </row>
    <row r="979" spans="1:14" ht="17.25" customHeight="1" x14ac:dyDescent="0.3">
      <c r="A979" s="24"/>
      <c r="B979" s="345">
        <v>967</v>
      </c>
      <c r="C979" s="346"/>
      <c r="D979" s="346"/>
      <c r="E979" s="347"/>
      <c r="F979" s="348" t="str">
        <f>IFERROR(VLOOKUP(E979,'Lookup Tables'!$D$4:$F$19,3,FALSE)*$O$6,"")</f>
        <v/>
      </c>
      <c r="G979" s="349">
        <f t="shared" si="90"/>
        <v>100</v>
      </c>
      <c r="H979" s="350" t="str">
        <f t="shared" si="91"/>
        <v/>
      </c>
      <c r="I979" s="351" t="str">
        <f t="shared" si="94"/>
        <v/>
      </c>
      <c r="J979" s="352">
        <v>100</v>
      </c>
      <c r="K979" s="369" t="str">
        <f t="shared" si="93"/>
        <v/>
      </c>
      <c r="L979" s="353" t="str">
        <f t="shared" si="95"/>
        <v/>
      </c>
      <c r="M979" s="354" t="s">
        <v>68</v>
      </c>
      <c r="N979" s="366" t="str">
        <f t="shared" si="92"/>
        <v/>
      </c>
    </row>
    <row r="980" spans="1:14" ht="17.25" customHeight="1" x14ac:dyDescent="0.3">
      <c r="A980" s="24"/>
      <c r="B980" s="345">
        <v>968</v>
      </c>
      <c r="C980" s="346"/>
      <c r="D980" s="346"/>
      <c r="E980" s="347"/>
      <c r="F980" s="348" t="str">
        <f>IFERROR(VLOOKUP(E980,'Lookup Tables'!$D$4:$F$19,3,FALSE)*$O$6,"")</f>
        <v/>
      </c>
      <c r="G980" s="349">
        <f t="shared" si="90"/>
        <v>100</v>
      </c>
      <c r="H980" s="350" t="str">
        <f t="shared" si="91"/>
        <v/>
      </c>
      <c r="I980" s="351" t="str">
        <f t="shared" si="94"/>
        <v/>
      </c>
      <c r="J980" s="352">
        <v>100</v>
      </c>
      <c r="K980" s="369" t="str">
        <f t="shared" si="93"/>
        <v/>
      </c>
      <c r="L980" s="353" t="str">
        <f t="shared" si="95"/>
        <v/>
      </c>
      <c r="M980" s="354" t="s">
        <v>68</v>
      </c>
      <c r="N980" s="366" t="str">
        <f t="shared" si="92"/>
        <v/>
      </c>
    </row>
    <row r="981" spans="1:14" ht="17.25" customHeight="1" x14ac:dyDescent="0.3">
      <c r="A981" s="24"/>
      <c r="B981" s="345">
        <v>969</v>
      </c>
      <c r="C981" s="346"/>
      <c r="D981" s="346"/>
      <c r="E981" s="347"/>
      <c r="F981" s="348" t="str">
        <f>IFERROR(VLOOKUP(E981,'Lookup Tables'!$D$4:$F$19,3,FALSE)*$O$6,"")</f>
        <v/>
      </c>
      <c r="G981" s="349">
        <f t="shared" si="90"/>
        <v>100</v>
      </c>
      <c r="H981" s="350" t="str">
        <f t="shared" si="91"/>
        <v/>
      </c>
      <c r="I981" s="351" t="str">
        <f t="shared" si="94"/>
        <v/>
      </c>
      <c r="J981" s="352">
        <v>100</v>
      </c>
      <c r="K981" s="369" t="str">
        <f t="shared" si="93"/>
        <v/>
      </c>
      <c r="L981" s="353" t="str">
        <f t="shared" si="95"/>
        <v/>
      </c>
      <c r="M981" s="354" t="s">
        <v>68</v>
      </c>
      <c r="N981" s="366" t="str">
        <f t="shared" si="92"/>
        <v/>
      </c>
    </row>
    <row r="982" spans="1:14" ht="17.25" customHeight="1" x14ac:dyDescent="0.3">
      <c r="A982" s="24"/>
      <c r="B982" s="345">
        <v>970</v>
      </c>
      <c r="C982" s="346"/>
      <c r="D982" s="346"/>
      <c r="E982" s="347"/>
      <c r="F982" s="348" t="str">
        <f>IFERROR(VLOOKUP(E982,'Lookup Tables'!$D$4:$F$19,3,FALSE)*$O$6,"")</f>
        <v/>
      </c>
      <c r="G982" s="349">
        <f t="shared" si="90"/>
        <v>100</v>
      </c>
      <c r="H982" s="350" t="str">
        <f t="shared" si="91"/>
        <v/>
      </c>
      <c r="I982" s="351" t="str">
        <f t="shared" si="94"/>
        <v/>
      </c>
      <c r="J982" s="352">
        <v>100</v>
      </c>
      <c r="K982" s="369" t="str">
        <f t="shared" si="93"/>
        <v/>
      </c>
      <c r="L982" s="353" t="str">
        <f t="shared" si="95"/>
        <v/>
      </c>
      <c r="M982" s="354" t="s">
        <v>68</v>
      </c>
      <c r="N982" s="366" t="str">
        <f t="shared" si="92"/>
        <v/>
      </c>
    </row>
    <row r="983" spans="1:14" ht="17.25" customHeight="1" x14ac:dyDescent="0.3">
      <c r="A983" s="24"/>
      <c r="B983" s="345">
        <v>971</v>
      </c>
      <c r="C983" s="346"/>
      <c r="D983" s="346"/>
      <c r="E983" s="347"/>
      <c r="F983" s="348" t="str">
        <f>IFERROR(VLOOKUP(E983,'Lookup Tables'!$D$4:$F$19,3,FALSE)*$O$6,"")</f>
        <v/>
      </c>
      <c r="G983" s="349">
        <f t="shared" si="90"/>
        <v>100</v>
      </c>
      <c r="H983" s="350" t="str">
        <f t="shared" si="91"/>
        <v/>
      </c>
      <c r="I983" s="351" t="str">
        <f t="shared" si="94"/>
        <v/>
      </c>
      <c r="J983" s="352">
        <v>100</v>
      </c>
      <c r="K983" s="369" t="str">
        <f t="shared" si="93"/>
        <v/>
      </c>
      <c r="L983" s="353" t="str">
        <f t="shared" si="95"/>
        <v/>
      </c>
      <c r="M983" s="354" t="s">
        <v>68</v>
      </c>
      <c r="N983" s="366" t="str">
        <f t="shared" si="92"/>
        <v/>
      </c>
    </row>
    <row r="984" spans="1:14" ht="17.25" customHeight="1" x14ac:dyDescent="0.3">
      <c r="A984" s="24"/>
      <c r="B984" s="345">
        <v>972</v>
      </c>
      <c r="C984" s="346"/>
      <c r="D984" s="346"/>
      <c r="E984" s="347"/>
      <c r="F984" s="348" t="str">
        <f>IFERROR(VLOOKUP(E984,'Lookup Tables'!$D$4:$F$19,3,FALSE)*$O$6,"")</f>
        <v/>
      </c>
      <c r="G984" s="349">
        <f t="shared" si="90"/>
        <v>100</v>
      </c>
      <c r="H984" s="350" t="str">
        <f t="shared" si="91"/>
        <v/>
      </c>
      <c r="I984" s="351" t="str">
        <f t="shared" si="94"/>
        <v/>
      </c>
      <c r="J984" s="352">
        <v>100</v>
      </c>
      <c r="K984" s="369" t="str">
        <f t="shared" si="93"/>
        <v/>
      </c>
      <c r="L984" s="353" t="str">
        <f t="shared" si="95"/>
        <v/>
      </c>
      <c r="M984" s="354" t="s">
        <v>68</v>
      </c>
      <c r="N984" s="366" t="str">
        <f t="shared" si="92"/>
        <v/>
      </c>
    </row>
    <row r="985" spans="1:14" ht="17.25" customHeight="1" x14ac:dyDescent="0.3">
      <c r="A985" s="24"/>
      <c r="B985" s="345">
        <v>973</v>
      </c>
      <c r="C985" s="346"/>
      <c r="D985" s="346"/>
      <c r="E985" s="347"/>
      <c r="F985" s="348" t="str">
        <f>IFERROR(VLOOKUP(E985,'Lookup Tables'!$D$4:$F$19,3,FALSE)*$O$6,"")</f>
        <v/>
      </c>
      <c r="G985" s="349">
        <f t="shared" si="90"/>
        <v>100</v>
      </c>
      <c r="H985" s="350" t="str">
        <f t="shared" si="91"/>
        <v/>
      </c>
      <c r="I985" s="351" t="str">
        <f t="shared" si="94"/>
        <v/>
      </c>
      <c r="J985" s="352">
        <v>100</v>
      </c>
      <c r="K985" s="369" t="str">
        <f t="shared" si="93"/>
        <v/>
      </c>
      <c r="L985" s="353" t="str">
        <f t="shared" si="95"/>
        <v/>
      </c>
      <c r="M985" s="354" t="s">
        <v>68</v>
      </c>
      <c r="N985" s="366" t="str">
        <f t="shared" si="92"/>
        <v/>
      </c>
    </row>
    <row r="986" spans="1:14" ht="17.25" customHeight="1" x14ac:dyDescent="0.3">
      <c r="A986" s="24"/>
      <c r="B986" s="345">
        <v>974</v>
      </c>
      <c r="C986" s="346"/>
      <c r="D986" s="346"/>
      <c r="E986" s="347"/>
      <c r="F986" s="348" t="str">
        <f>IFERROR(VLOOKUP(E986,'Lookup Tables'!$D$4:$F$19,3,FALSE)*$O$6,"")</f>
        <v/>
      </c>
      <c r="G986" s="349">
        <f t="shared" si="90"/>
        <v>100</v>
      </c>
      <c r="H986" s="350" t="str">
        <f t="shared" si="91"/>
        <v/>
      </c>
      <c r="I986" s="351" t="str">
        <f t="shared" si="94"/>
        <v/>
      </c>
      <c r="J986" s="352">
        <v>100</v>
      </c>
      <c r="K986" s="369" t="str">
        <f t="shared" si="93"/>
        <v/>
      </c>
      <c r="L986" s="353" t="str">
        <f t="shared" si="95"/>
        <v/>
      </c>
      <c r="M986" s="354" t="s">
        <v>68</v>
      </c>
      <c r="N986" s="366" t="str">
        <f t="shared" si="92"/>
        <v/>
      </c>
    </row>
    <row r="987" spans="1:14" ht="17.25" customHeight="1" x14ac:dyDescent="0.3">
      <c r="A987" s="24"/>
      <c r="B987" s="345">
        <v>975</v>
      </c>
      <c r="C987" s="346"/>
      <c r="D987" s="346"/>
      <c r="E987" s="347"/>
      <c r="F987" s="348" t="str">
        <f>IFERROR(VLOOKUP(E987,'Lookup Tables'!$D$4:$F$19,3,FALSE)*$O$6,"")</f>
        <v/>
      </c>
      <c r="G987" s="349">
        <f t="shared" si="90"/>
        <v>100</v>
      </c>
      <c r="H987" s="350" t="str">
        <f t="shared" si="91"/>
        <v/>
      </c>
      <c r="I987" s="351" t="str">
        <f t="shared" si="94"/>
        <v/>
      </c>
      <c r="J987" s="352">
        <v>100</v>
      </c>
      <c r="K987" s="369" t="str">
        <f t="shared" si="93"/>
        <v/>
      </c>
      <c r="L987" s="353" t="str">
        <f t="shared" si="95"/>
        <v/>
      </c>
      <c r="M987" s="354" t="s">
        <v>68</v>
      </c>
      <c r="N987" s="366" t="str">
        <f t="shared" si="92"/>
        <v/>
      </c>
    </row>
    <row r="988" spans="1:14" ht="17.25" customHeight="1" x14ac:dyDescent="0.3">
      <c r="A988" s="24"/>
      <c r="B988" s="345">
        <v>976</v>
      </c>
      <c r="C988" s="346"/>
      <c r="D988" s="346"/>
      <c r="E988" s="347"/>
      <c r="F988" s="348" t="str">
        <f>IFERROR(VLOOKUP(E988,'Lookup Tables'!$D$4:$F$19,3,FALSE)*$O$6,"")</f>
        <v/>
      </c>
      <c r="G988" s="349">
        <f t="shared" si="90"/>
        <v>100</v>
      </c>
      <c r="H988" s="350" t="str">
        <f t="shared" si="91"/>
        <v/>
      </c>
      <c r="I988" s="351" t="str">
        <f t="shared" si="94"/>
        <v/>
      </c>
      <c r="J988" s="352">
        <v>100</v>
      </c>
      <c r="K988" s="369" t="str">
        <f t="shared" si="93"/>
        <v/>
      </c>
      <c r="L988" s="353" t="str">
        <f t="shared" si="95"/>
        <v/>
      </c>
      <c r="M988" s="354" t="s">
        <v>68</v>
      </c>
      <c r="N988" s="366" t="str">
        <f t="shared" si="92"/>
        <v/>
      </c>
    </row>
    <row r="989" spans="1:14" ht="17.25" customHeight="1" x14ac:dyDescent="0.3">
      <c r="A989" s="24"/>
      <c r="B989" s="345">
        <v>977</v>
      </c>
      <c r="C989" s="346"/>
      <c r="D989" s="346"/>
      <c r="E989" s="347"/>
      <c r="F989" s="348" t="str">
        <f>IFERROR(VLOOKUP(E989,'Lookup Tables'!$D$4:$F$19,3,FALSE)*$O$6,"")</f>
        <v/>
      </c>
      <c r="G989" s="349">
        <f t="shared" si="90"/>
        <v>100</v>
      </c>
      <c r="H989" s="350" t="str">
        <f t="shared" si="91"/>
        <v/>
      </c>
      <c r="I989" s="351" t="str">
        <f t="shared" si="94"/>
        <v/>
      </c>
      <c r="J989" s="352">
        <v>100</v>
      </c>
      <c r="K989" s="369" t="str">
        <f t="shared" si="93"/>
        <v/>
      </c>
      <c r="L989" s="353" t="str">
        <f t="shared" si="95"/>
        <v/>
      </c>
      <c r="M989" s="354" t="s">
        <v>68</v>
      </c>
      <c r="N989" s="366" t="str">
        <f t="shared" si="92"/>
        <v/>
      </c>
    </row>
    <row r="990" spans="1:14" ht="17.25" customHeight="1" x14ac:dyDescent="0.3">
      <c r="A990" s="24"/>
      <c r="B990" s="345">
        <v>978</v>
      </c>
      <c r="C990" s="346"/>
      <c r="D990" s="346"/>
      <c r="E990" s="347"/>
      <c r="F990" s="348" t="str">
        <f>IFERROR(VLOOKUP(E990,'Lookup Tables'!$D$4:$F$19,3,FALSE)*$O$6,"")</f>
        <v/>
      </c>
      <c r="G990" s="349">
        <f t="shared" si="90"/>
        <v>100</v>
      </c>
      <c r="H990" s="350" t="str">
        <f t="shared" si="91"/>
        <v/>
      </c>
      <c r="I990" s="351" t="str">
        <f t="shared" si="94"/>
        <v/>
      </c>
      <c r="J990" s="352">
        <v>100</v>
      </c>
      <c r="K990" s="369" t="str">
        <f t="shared" si="93"/>
        <v/>
      </c>
      <c r="L990" s="353" t="str">
        <f t="shared" si="95"/>
        <v/>
      </c>
      <c r="M990" s="354" t="s">
        <v>68</v>
      </c>
      <c r="N990" s="366" t="str">
        <f t="shared" si="92"/>
        <v/>
      </c>
    </row>
    <row r="991" spans="1:14" ht="17.25" customHeight="1" x14ac:dyDescent="0.3">
      <c r="A991" s="24"/>
      <c r="B991" s="345">
        <v>979</v>
      </c>
      <c r="C991" s="346"/>
      <c r="D991" s="346"/>
      <c r="E991" s="347"/>
      <c r="F991" s="348" t="str">
        <f>IFERROR(VLOOKUP(E991,'Lookup Tables'!$D$4:$F$19,3,FALSE)*$O$6,"")</f>
        <v/>
      </c>
      <c r="G991" s="349">
        <f t="shared" si="90"/>
        <v>100</v>
      </c>
      <c r="H991" s="350" t="str">
        <f t="shared" si="91"/>
        <v/>
      </c>
      <c r="I991" s="351" t="str">
        <f t="shared" si="94"/>
        <v/>
      </c>
      <c r="J991" s="352">
        <v>100</v>
      </c>
      <c r="K991" s="369" t="str">
        <f t="shared" si="93"/>
        <v/>
      </c>
      <c r="L991" s="353" t="str">
        <f t="shared" si="95"/>
        <v/>
      </c>
      <c r="M991" s="354" t="s">
        <v>68</v>
      </c>
      <c r="N991" s="366" t="str">
        <f t="shared" si="92"/>
        <v/>
      </c>
    </row>
    <row r="992" spans="1:14" ht="17.25" customHeight="1" x14ac:dyDescent="0.3">
      <c r="A992" s="24"/>
      <c r="B992" s="345">
        <v>980</v>
      </c>
      <c r="C992" s="346"/>
      <c r="D992" s="346"/>
      <c r="E992" s="347"/>
      <c r="F992" s="348" t="str">
        <f>IFERROR(VLOOKUP(E992,'Lookup Tables'!$D$4:$F$19,3,FALSE)*$O$6,"")</f>
        <v/>
      </c>
      <c r="G992" s="349">
        <f t="shared" si="90"/>
        <v>100</v>
      </c>
      <c r="H992" s="350" t="str">
        <f t="shared" si="91"/>
        <v/>
      </c>
      <c r="I992" s="351" t="str">
        <f t="shared" si="94"/>
        <v/>
      </c>
      <c r="J992" s="352">
        <v>100</v>
      </c>
      <c r="K992" s="369" t="str">
        <f t="shared" si="93"/>
        <v/>
      </c>
      <c r="L992" s="353" t="str">
        <f t="shared" si="95"/>
        <v/>
      </c>
      <c r="M992" s="354" t="s">
        <v>68</v>
      </c>
      <c r="N992" s="366" t="str">
        <f t="shared" si="92"/>
        <v/>
      </c>
    </row>
    <row r="993" spans="1:14" ht="17.25" customHeight="1" x14ac:dyDescent="0.3">
      <c r="A993" s="24"/>
      <c r="B993" s="345">
        <v>981</v>
      </c>
      <c r="C993" s="346"/>
      <c r="D993" s="346"/>
      <c r="E993" s="347"/>
      <c r="F993" s="348" t="str">
        <f>IFERROR(VLOOKUP(E993,'Lookup Tables'!$D$4:$F$19,3,FALSE)*$O$6,"")</f>
        <v/>
      </c>
      <c r="G993" s="349">
        <f t="shared" si="90"/>
        <v>100</v>
      </c>
      <c r="H993" s="350" t="str">
        <f t="shared" si="91"/>
        <v/>
      </c>
      <c r="I993" s="351" t="str">
        <f t="shared" si="94"/>
        <v/>
      </c>
      <c r="J993" s="352">
        <v>100</v>
      </c>
      <c r="K993" s="369" t="str">
        <f t="shared" si="93"/>
        <v/>
      </c>
      <c r="L993" s="353" t="str">
        <f t="shared" si="95"/>
        <v/>
      </c>
      <c r="M993" s="354" t="s">
        <v>68</v>
      </c>
      <c r="N993" s="366" t="str">
        <f t="shared" si="92"/>
        <v/>
      </c>
    </row>
    <row r="994" spans="1:14" ht="17.25" customHeight="1" x14ac:dyDescent="0.3">
      <c r="A994" s="24"/>
      <c r="B994" s="345">
        <v>982</v>
      </c>
      <c r="C994" s="346"/>
      <c r="D994" s="346"/>
      <c r="E994" s="347"/>
      <c r="F994" s="348" t="str">
        <f>IFERROR(VLOOKUP(E994,'Lookup Tables'!$D$4:$F$19,3,FALSE)*$O$6,"")</f>
        <v/>
      </c>
      <c r="G994" s="349">
        <f t="shared" si="90"/>
        <v>100</v>
      </c>
      <c r="H994" s="350" t="str">
        <f t="shared" si="91"/>
        <v/>
      </c>
      <c r="I994" s="351" t="str">
        <f t="shared" si="94"/>
        <v/>
      </c>
      <c r="J994" s="352">
        <v>100</v>
      </c>
      <c r="K994" s="369" t="str">
        <f t="shared" si="93"/>
        <v/>
      </c>
      <c r="L994" s="353" t="str">
        <f t="shared" si="95"/>
        <v/>
      </c>
      <c r="M994" s="354" t="s">
        <v>68</v>
      </c>
      <c r="N994" s="366" t="str">
        <f t="shared" si="92"/>
        <v/>
      </c>
    </row>
    <row r="995" spans="1:14" ht="17.25" customHeight="1" x14ac:dyDescent="0.3">
      <c r="A995" s="24"/>
      <c r="B995" s="345">
        <v>983</v>
      </c>
      <c r="C995" s="346"/>
      <c r="D995" s="346"/>
      <c r="E995" s="347"/>
      <c r="F995" s="348" t="str">
        <f>IFERROR(VLOOKUP(E995,'Lookup Tables'!$D$4:$F$19,3,FALSE)*$O$6,"")</f>
        <v/>
      </c>
      <c r="G995" s="349">
        <f t="shared" si="90"/>
        <v>100</v>
      </c>
      <c r="H995" s="350" t="str">
        <f t="shared" si="91"/>
        <v/>
      </c>
      <c r="I995" s="351" t="str">
        <f t="shared" si="94"/>
        <v/>
      </c>
      <c r="J995" s="352">
        <v>100</v>
      </c>
      <c r="K995" s="369" t="str">
        <f t="shared" si="93"/>
        <v/>
      </c>
      <c r="L995" s="353" t="str">
        <f t="shared" si="95"/>
        <v/>
      </c>
      <c r="M995" s="354" t="s">
        <v>68</v>
      </c>
      <c r="N995" s="366" t="str">
        <f t="shared" si="92"/>
        <v/>
      </c>
    </row>
    <row r="996" spans="1:14" ht="17.25" customHeight="1" x14ac:dyDescent="0.3">
      <c r="A996" s="24"/>
      <c r="B996" s="345">
        <v>984</v>
      </c>
      <c r="C996" s="346"/>
      <c r="D996" s="346"/>
      <c r="E996" s="347"/>
      <c r="F996" s="348" t="str">
        <f>IFERROR(VLOOKUP(E996,'Lookup Tables'!$D$4:$F$19,3,FALSE)*$O$6,"")</f>
        <v/>
      </c>
      <c r="G996" s="349">
        <f t="shared" si="90"/>
        <v>100</v>
      </c>
      <c r="H996" s="350" t="str">
        <f t="shared" si="91"/>
        <v/>
      </c>
      <c r="I996" s="351" t="str">
        <f t="shared" si="94"/>
        <v/>
      </c>
      <c r="J996" s="352">
        <v>100</v>
      </c>
      <c r="K996" s="369" t="str">
        <f t="shared" si="93"/>
        <v/>
      </c>
      <c r="L996" s="353" t="str">
        <f t="shared" si="95"/>
        <v/>
      </c>
      <c r="M996" s="354" t="s">
        <v>68</v>
      </c>
      <c r="N996" s="366" t="str">
        <f t="shared" si="92"/>
        <v/>
      </c>
    </row>
    <row r="997" spans="1:14" ht="17.25" customHeight="1" x14ac:dyDescent="0.3">
      <c r="A997" s="24"/>
      <c r="B997" s="345">
        <v>985</v>
      </c>
      <c r="C997" s="346"/>
      <c r="D997" s="346"/>
      <c r="E997" s="347"/>
      <c r="F997" s="348" t="str">
        <f>IFERROR(VLOOKUP(E997,'Lookup Tables'!$D$4:$F$19,3,FALSE)*$O$6,"")</f>
        <v/>
      </c>
      <c r="G997" s="349">
        <f t="shared" si="90"/>
        <v>100</v>
      </c>
      <c r="H997" s="350" t="str">
        <f t="shared" si="91"/>
        <v/>
      </c>
      <c r="I997" s="351" t="str">
        <f t="shared" si="94"/>
        <v/>
      </c>
      <c r="J997" s="352">
        <v>100</v>
      </c>
      <c r="K997" s="369" t="str">
        <f t="shared" si="93"/>
        <v/>
      </c>
      <c r="L997" s="353" t="str">
        <f t="shared" si="95"/>
        <v/>
      </c>
      <c r="M997" s="354" t="s">
        <v>68</v>
      </c>
      <c r="N997" s="366" t="str">
        <f t="shared" si="92"/>
        <v/>
      </c>
    </row>
    <row r="998" spans="1:14" ht="17.25" customHeight="1" x14ac:dyDescent="0.3">
      <c r="A998" s="24"/>
      <c r="B998" s="345">
        <v>986</v>
      </c>
      <c r="C998" s="346"/>
      <c r="D998" s="346"/>
      <c r="E998" s="347"/>
      <c r="F998" s="348" t="str">
        <f>IFERROR(VLOOKUP(E998,'Lookup Tables'!$D$4:$F$19,3,FALSE)*$O$6,"")</f>
        <v/>
      </c>
      <c r="G998" s="349">
        <f t="shared" si="90"/>
        <v>100</v>
      </c>
      <c r="H998" s="350" t="str">
        <f t="shared" si="91"/>
        <v/>
      </c>
      <c r="I998" s="351" t="str">
        <f t="shared" si="94"/>
        <v/>
      </c>
      <c r="J998" s="352">
        <v>100</v>
      </c>
      <c r="K998" s="369" t="str">
        <f t="shared" si="93"/>
        <v/>
      </c>
      <c r="L998" s="353" t="str">
        <f t="shared" si="95"/>
        <v/>
      </c>
      <c r="M998" s="354" t="s">
        <v>68</v>
      </c>
      <c r="N998" s="366" t="str">
        <f t="shared" si="92"/>
        <v/>
      </c>
    </row>
    <row r="999" spans="1:14" ht="17.25" customHeight="1" x14ac:dyDescent="0.3">
      <c r="A999" s="24"/>
      <c r="B999" s="345">
        <v>987</v>
      </c>
      <c r="C999" s="346"/>
      <c r="D999" s="346"/>
      <c r="E999" s="347"/>
      <c r="F999" s="348" t="str">
        <f>IFERROR(VLOOKUP(E999,'Lookup Tables'!$D$4:$F$19,3,FALSE)*$O$6,"")</f>
        <v/>
      </c>
      <c r="G999" s="349">
        <f t="shared" si="90"/>
        <v>100</v>
      </c>
      <c r="H999" s="350" t="str">
        <f t="shared" si="91"/>
        <v/>
      </c>
      <c r="I999" s="351" t="str">
        <f t="shared" si="94"/>
        <v/>
      </c>
      <c r="J999" s="352">
        <v>100</v>
      </c>
      <c r="K999" s="369" t="str">
        <f t="shared" si="93"/>
        <v/>
      </c>
      <c r="L999" s="353" t="str">
        <f t="shared" si="95"/>
        <v/>
      </c>
      <c r="M999" s="354" t="s">
        <v>68</v>
      </c>
      <c r="N999" s="366" t="str">
        <f t="shared" si="92"/>
        <v/>
      </c>
    </row>
    <row r="1000" spans="1:14" ht="17.25" customHeight="1" x14ac:dyDescent="0.3">
      <c r="A1000" s="24"/>
      <c r="B1000" s="345">
        <v>988</v>
      </c>
      <c r="C1000" s="346"/>
      <c r="D1000" s="346"/>
      <c r="E1000" s="347"/>
      <c r="F1000" s="348" t="str">
        <f>IFERROR(VLOOKUP(E1000,'Lookup Tables'!$D$4:$F$19,3,FALSE)*$O$6,"")</f>
        <v/>
      </c>
      <c r="G1000" s="349">
        <f t="shared" si="90"/>
        <v>100</v>
      </c>
      <c r="H1000" s="350" t="str">
        <f t="shared" si="91"/>
        <v/>
      </c>
      <c r="I1000" s="351" t="str">
        <f t="shared" si="94"/>
        <v/>
      </c>
      <c r="J1000" s="352">
        <v>100</v>
      </c>
      <c r="K1000" s="369" t="str">
        <f t="shared" si="93"/>
        <v/>
      </c>
      <c r="L1000" s="353" t="str">
        <f t="shared" si="95"/>
        <v/>
      </c>
      <c r="M1000" s="354" t="s">
        <v>68</v>
      </c>
      <c r="N1000" s="366" t="str">
        <f t="shared" si="92"/>
        <v/>
      </c>
    </row>
    <row r="1001" spans="1:14" ht="17.25" customHeight="1" x14ac:dyDescent="0.3">
      <c r="A1001" s="24"/>
      <c r="B1001" s="345">
        <v>989</v>
      </c>
      <c r="C1001" s="346"/>
      <c r="D1001" s="346"/>
      <c r="E1001" s="347"/>
      <c r="F1001" s="348" t="str">
        <f>IFERROR(VLOOKUP(E1001,'Lookup Tables'!$D$4:$F$19,3,FALSE)*$O$6,"")</f>
        <v/>
      </c>
      <c r="G1001" s="349">
        <f t="shared" si="90"/>
        <v>100</v>
      </c>
      <c r="H1001" s="350" t="str">
        <f t="shared" si="91"/>
        <v/>
      </c>
      <c r="I1001" s="351" t="str">
        <f t="shared" si="94"/>
        <v/>
      </c>
      <c r="J1001" s="352">
        <v>100</v>
      </c>
      <c r="K1001" s="369" t="str">
        <f t="shared" si="93"/>
        <v/>
      </c>
      <c r="L1001" s="353" t="str">
        <f t="shared" si="95"/>
        <v/>
      </c>
      <c r="M1001" s="354" t="s">
        <v>68</v>
      </c>
      <c r="N1001" s="366" t="str">
        <f t="shared" si="92"/>
        <v/>
      </c>
    </row>
    <row r="1002" spans="1:14" ht="17.25" customHeight="1" x14ac:dyDescent="0.3">
      <c r="A1002" s="24"/>
      <c r="B1002" s="345">
        <v>990</v>
      </c>
      <c r="C1002" s="346"/>
      <c r="D1002" s="346"/>
      <c r="E1002" s="347"/>
      <c r="F1002" s="348" t="str">
        <f>IFERROR(VLOOKUP(E1002,'Lookup Tables'!$D$4:$F$19,3,FALSE)*$O$6,"")</f>
        <v/>
      </c>
      <c r="G1002" s="349">
        <f t="shared" si="90"/>
        <v>100</v>
      </c>
      <c r="H1002" s="350" t="str">
        <f t="shared" si="91"/>
        <v/>
      </c>
      <c r="I1002" s="351" t="str">
        <f t="shared" si="94"/>
        <v/>
      </c>
      <c r="J1002" s="352">
        <v>100</v>
      </c>
      <c r="K1002" s="369" t="str">
        <f t="shared" si="93"/>
        <v/>
      </c>
      <c r="L1002" s="353" t="str">
        <f t="shared" si="95"/>
        <v/>
      </c>
      <c r="M1002" s="354" t="s">
        <v>68</v>
      </c>
      <c r="N1002" s="366" t="str">
        <f t="shared" si="92"/>
        <v/>
      </c>
    </row>
    <row r="1003" spans="1:14" ht="17.25" customHeight="1" x14ac:dyDescent="0.3">
      <c r="A1003" s="24"/>
      <c r="B1003" s="345">
        <v>991</v>
      </c>
      <c r="C1003" s="346"/>
      <c r="D1003" s="346"/>
      <c r="E1003" s="347"/>
      <c r="F1003" s="348" t="str">
        <f>IFERROR(VLOOKUP(E1003,'Lookup Tables'!$D$4:$F$19,3,FALSE)*$O$6,"")</f>
        <v/>
      </c>
      <c r="G1003" s="349">
        <f t="shared" si="90"/>
        <v>100</v>
      </c>
      <c r="H1003" s="350" t="str">
        <f t="shared" si="91"/>
        <v/>
      </c>
      <c r="I1003" s="351" t="str">
        <f t="shared" si="94"/>
        <v/>
      </c>
      <c r="J1003" s="352">
        <v>100</v>
      </c>
      <c r="K1003" s="369" t="str">
        <f t="shared" si="93"/>
        <v/>
      </c>
      <c r="L1003" s="353" t="str">
        <f t="shared" si="95"/>
        <v/>
      </c>
      <c r="M1003" s="354" t="s">
        <v>68</v>
      </c>
      <c r="N1003" s="366" t="str">
        <f t="shared" si="92"/>
        <v/>
      </c>
    </row>
    <row r="1004" spans="1:14" ht="17.25" customHeight="1" x14ac:dyDescent="0.3">
      <c r="A1004" s="24"/>
      <c r="B1004" s="345">
        <v>992</v>
      </c>
      <c r="C1004" s="346"/>
      <c r="D1004" s="346"/>
      <c r="E1004" s="347"/>
      <c r="F1004" s="348" t="str">
        <f>IFERROR(VLOOKUP(E1004,'Lookup Tables'!$D$4:$F$19,3,FALSE)*$O$6,"")</f>
        <v/>
      </c>
      <c r="G1004" s="349">
        <f t="shared" si="90"/>
        <v>100</v>
      </c>
      <c r="H1004" s="350" t="str">
        <f t="shared" si="91"/>
        <v/>
      </c>
      <c r="I1004" s="351" t="str">
        <f t="shared" si="94"/>
        <v/>
      </c>
      <c r="J1004" s="352">
        <v>100</v>
      </c>
      <c r="K1004" s="369" t="str">
        <f t="shared" si="93"/>
        <v/>
      </c>
      <c r="L1004" s="353" t="str">
        <f t="shared" si="95"/>
        <v/>
      </c>
      <c r="M1004" s="354" t="s">
        <v>68</v>
      </c>
      <c r="N1004" s="366" t="str">
        <f t="shared" si="92"/>
        <v/>
      </c>
    </row>
    <row r="1005" spans="1:14" ht="17.25" customHeight="1" x14ac:dyDescent="0.3">
      <c r="A1005" s="24"/>
      <c r="B1005" s="345">
        <v>993</v>
      </c>
      <c r="C1005" s="346"/>
      <c r="D1005" s="346"/>
      <c r="E1005" s="347"/>
      <c r="F1005" s="348" t="str">
        <f>IFERROR(VLOOKUP(E1005,'Lookup Tables'!$D$4:$F$19,3,FALSE)*$O$6,"")</f>
        <v/>
      </c>
      <c r="G1005" s="349">
        <f t="shared" si="90"/>
        <v>100</v>
      </c>
      <c r="H1005" s="350" t="str">
        <f t="shared" si="91"/>
        <v/>
      </c>
      <c r="I1005" s="351" t="str">
        <f t="shared" si="94"/>
        <v/>
      </c>
      <c r="J1005" s="352">
        <v>100</v>
      </c>
      <c r="K1005" s="369" t="str">
        <f t="shared" si="93"/>
        <v/>
      </c>
      <c r="L1005" s="353" t="str">
        <f t="shared" si="95"/>
        <v/>
      </c>
      <c r="M1005" s="354" t="s">
        <v>68</v>
      </c>
      <c r="N1005" s="366" t="str">
        <f t="shared" si="92"/>
        <v/>
      </c>
    </row>
    <row r="1006" spans="1:14" ht="17.25" customHeight="1" x14ac:dyDescent="0.3">
      <c r="A1006" s="24"/>
      <c r="B1006" s="345">
        <v>994</v>
      </c>
      <c r="C1006" s="346"/>
      <c r="D1006" s="346"/>
      <c r="E1006" s="347"/>
      <c r="F1006" s="348" t="str">
        <f>IFERROR(VLOOKUP(E1006,'Lookup Tables'!$D$4:$F$19,3,FALSE)*$O$6,"")</f>
        <v/>
      </c>
      <c r="G1006" s="349">
        <f t="shared" si="90"/>
        <v>100</v>
      </c>
      <c r="H1006" s="350" t="str">
        <f t="shared" si="91"/>
        <v/>
      </c>
      <c r="I1006" s="351" t="str">
        <f t="shared" si="94"/>
        <v/>
      </c>
      <c r="J1006" s="352">
        <v>100</v>
      </c>
      <c r="K1006" s="369" t="str">
        <f t="shared" si="93"/>
        <v/>
      </c>
      <c r="L1006" s="353" t="str">
        <f t="shared" si="95"/>
        <v/>
      </c>
      <c r="M1006" s="354" t="s">
        <v>68</v>
      </c>
      <c r="N1006" s="366" t="str">
        <f t="shared" si="92"/>
        <v/>
      </c>
    </row>
    <row r="1007" spans="1:14" ht="17.25" customHeight="1" x14ac:dyDescent="0.3">
      <c r="A1007" s="24"/>
      <c r="B1007" s="345">
        <v>995</v>
      </c>
      <c r="C1007" s="346"/>
      <c r="D1007" s="346"/>
      <c r="E1007" s="347"/>
      <c r="F1007" s="348" t="str">
        <f>IFERROR(VLOOKUP(E1007,'Lookup Tables'!$D$4:$F$19,3,FALSE)*$O$6,"")</f>
        <v/>
      </c>
      <c r="G1007" s="349">
        <f t="shared" si="90"/>
        <v>100</v>
      </c>
      <c r="H1007" s="350" t="str">
        <f t="shared" si="91"/>
        <v/>
      </c>
      <c r="I1007" s="351" t="str">
        <f t="shared" si="94"/>
        <v/>
      </c>
      <c r="J1007" s="352">
        <v>100</v>
      </c>
      <c r="K1007" s="369" t="str">
        <f t="shared" si="93"/>
        <v/>
      </c>
      <c r="L1007" s="353" t="str">
        <f t="shared" si="95"/>
        <v/>
      </c>
      <c r="M1007" s="354" t="s">
        <v>68</v>
      </c>
      <c r="N1007" s="366" t="str">
        <f t="shared" si="92"/>
        <v/>
      </c>
    </row>
    <row r="1008" spans="1:14" ht="17.25" customHeight="1" x14ac:dyDescent="0.3">
      <c r="A1008" s="24"/>
      <c r="B1008" s="345">
        <v>996</v>
      </c>
      <c r="C1008" s="346"/>
      <c r="D1008" s="346"/>
      <c r="E1008" s="347"/>
      <c r="F1008" s="348" t="str">
        <f>IFERROR(VLOOKUP(E1008,'Lookup Tables'!$D$4:$F$19,3,FALSE)*$O$6,"")</f>
        <v/>
      </c>
      <c r="G1008" s="349">
        <f t="shared" si="90"/>
        <v>100</v>
      </c>
      <c r="H1008" s="350" t="str">
        <f t="shared" si="91"/>
        <v/>
      </c>
      <c r="I1008" s="351" t="str">
        <f t="shared" si="94"/>
        <v/>
      </c>
      <c r="J1008" s="352">
        <v>100</v>
      </c>
      <c r="K1008" s="369" t="str">
        <f t="shared" si="93"/>
        <v/>
      </c>
      <c r="L1008" s="353" t="str">
        <f t="shared" si="95"/>
        <v/>
      </c>
      <c r="M1008" s="354" t="s">
        <v>68</v>
      </c>
      <c r="N1008" s="366" t="str">
        <f t="shared" si="92"/>
        <v/>
      </c>
    </row>
    <row r="1009" spans="1:14" ht="17.25" customHeight="1" x14ac:dyDescent="0.3">
      <c r="A1009" s="24"/>
      <c r="B1009" s="345">
        <v>997</v>
      </c>
      <c r="C1009" s="346"/>
      <c r="D1009" s="346"/>
      <c r="E1009" s="347"/>
      <c r="F1009" s="348" t="str">
        <f>IFERROR(VLOOKUP(E1009,'Lookup Tables'!$D$4:$F$19,3,FALSE)*$O$6,"")</f>
        <v/>
      </c>
      <c r="G1009" s="349">
        <f t="shared" si="90"/>
        <v>100</v>
      </c>
      <c r="H1009" s="350" t="str">
        <f t="shared" si="91"/>
        <v/>
      </c>
      <c r="I1009" s="351" t="str">
        <f t="shared" si="94"/>
        <v/>
      </c>
      <c r="J1009" s="352">
        <v>100</v>
      </c>
      <c r="K1009" s="369" t="str">
        <f t="shared" si="93"/>
        <v/>
      </c>
      <c r="L1009" s="353" t="str">
        <f t="shared" si="95"/>
        <v/>
      </c>
      <c r="M1009" s="354" t="s">
        <v>68</v>
      </c>
      <c r="N1009" s="366" t="str">
        <f t="shared" si="92"/>
        <v/>
      </c>
    </row>
    <row r="1010" spans="1:14" ht="17.25" customHeight="1" x14ac:dyDescent="0.3">
      <c r="A1010" s="24"/>
      <c r="B1010" s="345">
        <v>998</v>
      </c>
      <c r="C1010" s="346"/>
      <c r="D1010" s="346"/>
      <c r="E1010" s="347"/>
      <c r="F1010" s="348" t="str">
        <f>IFERROR(VLOOKUP(E1010,'Lookup Tables'!$D$4:$F$19,3,FALSE)*$O$6,"")</f>
        <v/>
      </c>
      <c r="G1010" s="349">
        <f t="shared" si="90"/>
        <v>100</v>
      </c>
      <c r="H1010" s="350" t="str">
        <f t="shared" si="91"/>
        <v/>
      </c>
      <c r="I1010" s="351" t="str">
        <f t="shared" si="94"/>
        <v/>
      </c>
      <c r="J1010" s="352">
        <v>100</v>
      </c>
      <c r="K1010" s="369" t="str">
        <f t="shared" si="93"/>
        <v/>
      </c>
      <c r="L1010" s="353" t="str">
        <f t="shared" si="95"/>
        <v/>
      </c>
      <c r="M1010" s="354" t="s">
        <v>68</v>
      </c>
      <c r="N1010" s="366" t="str">
        <f t="shared" si="92"/>
        <v/>
      </c>
    </row>
    <row r="1011" spans="1:14" ht="17.25" customHeight="1" x14ac:dyDescent="0.3">
      <c r="A1011" s="24"/>
      <c r="B1011" s="345">
        <v>999</v>
      </c>
      <c r="C1011" s="346"/>
      <c r="D1011" s="346"/>
      <c r="E1011" s="347"/>
      <c r="F1011" s="348" t="str">
        <f>IFERROR(VLOOKUP(E1011,'Lookup Tables'!$D$4:$F$19,3,FALSE)*$O$6,"")</f>
        <v/>
      </c>
      <c r="G1011" s="349">
        <f t="shared" si="90"/>
        <v>100</v>
      </c>
      <c r="H1011" s="350" t="str">
        <f t="shared" si="91"/>
        <v/>
      </c>
      <c r="I1011" s="351" t="str">
        <f t="shared" si="94"/>
        <v/>
      </c>
      <c r="J1011" s="352">
        <v>100</v>
      </c>
      <c r="K1011" s="369" t="str">
        <f t="shared" si="93"/>
        <v/>
      </c>
      <c r="L1011" s="353" t="str">
        <f t="shared" si="95"/>
        <v/>
      </c>
      <c r="M1011" s="354" t="s">
        <v>68</v>
      </c>
      <c r="N1011" s="366" t="str">
        <f t="shared" si="92"/>
        <v/>
      </c>
    </row>
    <row r="1012" spans="1:14" ht="17.25" customHeight="1" thickBot="1" x14ac:dyDescent="0.35">
      <c r="A1012" s="24"/>
      <c r="B1012" s="355">
        <v>1000</v>
      </c>
      <c r="C1012" s="356"/>
      <c r="D1012" s="356"/>
      <c r="E1012" s="357"/>
      <c r="F1012" s="358" t="str">
        <f>IFERROR(VLOOKUP(E1012,'Lookup Tables'!$D$4:$F$19,3,FALSE)*$O$6,"")</f>
        <v/>
      </c>
      <c r="G1012" s="359">
        <f t="shared" si="90"/>
        <v>100</v>
      </c>
      <c r="H1012" s="360" t="str">
        <f t="shared" si="91"/>
        <v/>
      </c>
      <c r="I1012" s="361" t="str">
        <f t="shared" si="94"/>
        <v/>
      </c>
      <c r="J1012" s="362">
        <v>100</v>
      </c>
      <c r="K1012" s="370" t="str">
        <f t="shared" si="93"/>
        <v/>
      </c>
      <c r="L1012" s="363" t="str">
        <f t="shared" si="95"/>
        <v/>
      </c>
      <c r="M1012" s="364" t="s">
        <v>68</v>
      </c>
      <c r="N1012" s="367" t="str">
        <f t="shared" si="92"/>
        <v/>
      </c>
    </row>
    <row r="1013" spans="1:14" ht="16.8" thickTop="1" x14ac:dyDescent="0.3"/>
  </sheetData>
  <sheetProtection algorithmName="SHA-512" hashValue="c/+HDz/VB+OtSR21QXCMxsknwdsvTLtVxauSgIbmkdxJCwvbQSqWx/q7f2zmssvSLioB7USAYGVvV0eU1ikkhg==" saltValue="dEUYR4R36ZFr8Ww6D6ocTA==" spinCount="100000" sheet="1" objects="1" scenarios="1"/>
  <mergeCells count="19">
    <mergeCell ref="H4:L4"/>
    <mergeCell ref="H6:L6"/>
    <mergeCell ref="O4:Q4"/>
    <mergeCell ref="O6:Q6"/>
    <mergeCell ref="B1:Q1"/>
    <mergeCell ref="B2:Q2"/>
    <mergeCell ref="O8:Q8"/>
    <mergeCell ref="E10:F10"/>
    <mergeCell ref="G10:I10"/>
    <mergeCell ref="J10:L10"/>
    <mergeCell ref="B11:D11"/>
    <mergeCell ref="N11:N12"/>
    <mergeCell ref="L11:L12"/>
    <mergeCell ref="M11:M12"/>
    <mergeCell ref="J11:K12"/>
    <mergeCell ref="I11:I12"/>
    <mergeCell ref="G11:H12"/>
    <mergeCell ref="F11:F12"/>
    <mergeCell ref="H8:L8"/>
  </mergeCells>
  <dataValidations count="4">
    <dataValidation type="list" allowBlank="1" showInputMessage="1" showErrorMessage="1" errorTitle="Input error" error="Input must be number between 0.1 and 1000" sqref="E13:E1012" xr:uid="{EF48E2D4-EEF7-4B50-AD39-2C0792850DF8}">
      <formula1>"&lt;6,6 - &lt;9,9 - &lt;12,12 - &lt;15,15 - &lt;20,20 - &lt;25,25 - &lt;30,30 - &lt;40,40 - &lt;50,50 - &lt;60,60 - &lt;70,70 - &lt;85,85 - &lt;100,100 - &lt;115,115 - &lt;130,&gt;130"</formula1>
    </dataValidation>
    <dataValidation type="whole" allowBlank="1" showInputMessage="1" showErrorMessage="1" errorTitle="Input error" error="Input must be a whole nuber between 1 and 10000" sqref="B13:B1012" xr:uid="{186DE06F-C6C2-4B83-A1C1-4EAE14FEB843}">
      <formula1>1</formula1>
      <formula2>10000</formula2>
    </dataValidation>
    <dataValidation type="list" allowBlank="1" showInputMessage="1" showErrorMessage="1" sqref="AH4 O4" xr:uid="{AEBABF7B-98F2-4FD5-B864-471A76E73B65}">
      <formula1>"100,125,150,175,200,225,250"</formula1>
    </dataValidation>
    <dataValidation type="list" allowBlank="1" showInputMessage="1" showErrorMessage="1" sqref="J13:J1012" xr:uid="{EF48F876-8424-4561-B06A-3C9F92DD9D61}">
      <formula1>"100,75,50,25,0"</formula1>
    </dataValidation>
  </dataValidations>
  <pageMargins left="0.39370078740157483" right="0.39370078740157483" top="0.39370078740157483" bottom="0.39370078740157483" header="0.39370078740157483" footer="0.39370078740157483"/>
  <pageSetup paperSize="9" scale="39" fitToHeight="0" orientation="landscape" r:id="rId1"/>
  <headerFooter alignWithMargins="0">
    <oddHeader>&amp;CCAVAT - Project Method</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r:uid="{B9D83431-D4EF-439F-8B8D-054898C4B10C}">
          <x14:formula1>
            <xm:f>'Lookup Tables'!$A$4:$A$10</xm:f>
          </x14:formula1>
          <xm:sqref>M13:M1012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DC53A-3971-41B4-9B5E-F42A001EDAAB}">
  <dimension ref="B2:F398"/>
  <sheetViews>
    <sheetView zoomScale="80" zoomScaleNormal="80" workbookViewId="0">
      <pane xSplit="1" ySplit="7" topLeftCell="B181" activePane="bottomRight" state="frozen"/>
      <selection pane="topRight" activeCell="B1" sqref="B1"/>
      <selection pane="bottomLeft" activeCell="A8" sqref="A8"/>
      <selection pane="bottomRight" activeCell="G40" sqref="G40"/>
    </sheetView>
  </sheetViews>
  <sheetFormatPr defaultColWidth="12.44140625" defaultRowHeight="13.2" x14ac:dyDescent="0.25"/>
  <cols>
    <col min="1" max="1" width="6.44140625" style="4" customWidth="1"/>
    <col min="2" max="2" width="47.6640625" style="4" customWidth="1"/>
    <col min="3" max="3" width="31" style="4" bestFit="1" customWidth="1"/>
    <col min="4" max="4" width="41" style="4" bestFit="1" customWidth="1"/>
    <col min="5" max="5" width="21.6640625" style="4" bestFit="1" customWidth="1"/>
    <col min="6" max="6" width="14.6640625" style="4" bestFit="1" customWidth="1"/>
    <col min="7" max="7" width="4.109375" style="4" customWidth="1"/>
    <col min="8" max="16384" width="12.44140625" style="4"/>
  </cols>
  <sheetData>
    <row r="2" spans="2:6" ht="39" customHeight="1" x14ac:dyDescent="0.25">
      <c r="B2" s="602" t="s">
        <v>142</v>
      </c>
      <c r="C2" s="602"/>
      <c r="D2" s="602"/>
      <c r="E2" s="602"/>
      <c r="F2" s="371"/>
    </row>
    <row r="3" spans="2:6" ht="29.4" x14ac:dyDescent="0.45">
      <c r="B3" s="21" t="s">
        <v>70</v>
      </c>
      <c r="C3" s="20"/>
      <c r="D3" s="20"/>
      <c r="E3" s="20"/>
      <c r="F3" s="20"/>
    </row>
    <row r="4" spans="2:6" ht="29.4" x14ac:dyDescent="0.45">
      <c r="B4" s="21" t="s">
        <v>71</v>
      </c>
      <c r="C4" s="20"/>
      <c r="D4" s="432" t="s">
        <v>622</v>
      </c>
      <c r="E4" s="433" t="s">
        <v>254</v>
      </c>
      <c r="F4" s="20"/>
    </row>
    <row r="5" spans="2:6" ht="29.4" x14ac:dyDescent="0.45">
      <c r="B5" s="21" t="s">
        <v>72</v>
      </c>
      <c r="C5" s="20"/>
      <c r="D5" s="434" t="s">
        <v>621</v>
      </c>
      <c r="E5" s="435">
        <f>INDEX($E$8:$E$395,MATCH(E4,$B$8:$B$395,0))</f>
        <v>100</v>
      </c>
      <c r="F5" s="20"/>
    </row>
    <row r="6" spans="2:6" ht="24" customHeight="1" thickBot="1" x14ac:dyDescent="0.3"/>
    <row r="7" spans="2:6" ht="41.4" customHeight="1" thickTop="1" thickBot="1" x14ac:dyDescent="0.3">
      <c r="B7" s="386" t="s">
        <v>145</v>
      </c>
      <c r="C7" s="386" t="s">
        <v>146</v>
      </c>
      <c r="D7" s="386" t="s">
        <v>618</v>
      </c>
      <c r="E7" s="386" t="s">
        <v>143</v>
      </c>
    </row>
    <row r="8" spans="2:6" s="383" customFormat="1" ht="25.2" customHeight="1" thickTop="1" x14ac:dyDescent="0.25">
      <c r="B8" s="381" t="s">
        <v>147</v>
      </c>
      <c r="C8" s="381" t="s">
        <v>619</v>
      </c>
      <c r="D8" s="382">
        <v>12.49</v>
      </c>
      <c r="E8" s="381">
        <v>100</v>
      </c>
    </row>
    <row r="9" spans="2:6" s="383" customFormat="1" ht="25.2" customHeight="1" x14ac:dyDescent="0.25">
      <c r="B9" s="384" t="s">
        <v>148</v>
      </c>
      <c r="C9" s="384" t="s">
        <v>619</v>
      </c>
      <c r="D9" s="385">
        <v>0.42</v>
      </c>
      <c r="E9" s="384">
        <v>100</v>
      </c>
    </row>
    <row r="10" spans="2:6" s="383" customFormat="1" ht="25.2" customHeight="1" x14ac:dyDescent="0.25">
      <c r="B10" s="381" t="s">
        <v>149</v>
      </c>
      <c r="C10" s="381" t="s">
        <v>150</v>
      </c>
      <c r="D10" s="382">
        <v>15.42</v>
      </c>
      <c r="E10" s="381">
        <v>100</v>
      </c>
    </row>
    <row r="11" spans="2:6" s="383" customFormat="1" ht="25.2" customHeight="1" x14ac:dyDescent="0.25">
      <c r="B11" s="384" t="s">
        <v>151</v>
      </c>
      <c r="C11" s="384" t="s">
        <v>150</v>
      </c>
      <c r="D11" s="385">
        <v>4.91</v>
      </c>
      <c r="E11" s="384">
        <v>100</v>
      </c>
    </row>
    <row r="12" spans="2:6" s="383" customFormat="1" ht="25.2" customHeight="1" x14ac:dyDescent="0.25">
      <c r="B12" s="381" t="s">
        <v>152</v>
      </c>
      <c r="C12" s="381" t="s">
        <v>619</v>
      </c>
      <c r="D12" s="382">
        <v>0.53</v>
      </c>
      <c r="E12" s="381">
        <v>100</v>
      </c>
    </row>
    <row r="13" spans="2:6" s="383" customFormat="1" ht="25.2" customHeight="1" x14ac:dyDescent="0.25">
      <c r="B13" s="384" t="s">
        <v>153</v>
      </c>
      <c r="C13" s="384" t="s">
        <v>620</v>
      </c>
      <c r="D13" s="385">
        <v>2.59</v>
      </c>
      <c r="E13" s="384">
        <v>100</v>
      </c>
    </row>
    <row r="14" spans="2:6" s="383" customFormat="1" ht="25.2" customHeight="1" x14ac:dyDescent="0.25">
      <c r="B14" s="381" t="s">
        <v>154</v>
      </c>
      <c r="C14" s="381" t="s">
        <v>620</v>
      </c>
      <c r="D14" s="382">
        <v>3.61</v>
      </c>
      <c r="E14" s="381">
        <v>100</v>
      </c>
    </row>
    <row r="15" spans="2:6" s="383" customFormat="1" ht="25.2" customHeight="1" x14ac:dyDescent="0.25">
      <c r="B15" s="384" t="s">
        <v>155</v>
      </c>
      <c r="C15" s="384" t="s">
        <v>619</v>
      </c>
      <c r="D15" s="385">
        <v>0.13</v>
      </c>
      <c r="E15" s="384">
        <v>100</v>
      </c>
    </row>
    <row r="16" spans="2:6" s="383" customFormat="1" ht="25.2" customHeight="1" x14ac:dyDescent="0.25">
      <c r="B16" s="381" t="s">
        <v>156</v>
      </c>
      <c r="C16" s="381" t="s">
        <v>620</v>
      </c>
      <c r="D16" s="382">
        <v>1.67</v>
      </c>
      <c r="E16" s="381">
        <v>100</v>
      </c>
    </row>
    <row r="17" spans="2:5" s="383" customFormat="1" ht="25.2" customHeight="1" x14ac:dyDescent="0.25">
      <c r="B17" s="384" t="s">
        <v>157</v>
      </c>
      <c r="C17" s="384" t="s">
        <v>150</v>
      </c>
      <c r="D17" s="385">
        <v>7.7</v>
      </c>
      <c r="E17" s="384">
        <v>100</v>
      </c>
    </row>
    <row r="18" spans="2:5" s="383" customFormat="1" ht="25.2" customHeight="1" x14ac:dyDescent="0.25">
      <c r="B18" s="381" t="s">
        <v>158</v>
      </c>
      <c r="C18" s="381" t="s">
        <v>150</v>
      </c>
      <c r="D18" s="382">
        <v>11.83</v>
      </c>
      <c r="E18" s="381">
        <v>100</v>
      </c>
    </row>
    <row r="19" spans="2:5" s="383" customFormat="1" ht="25.2" customHeight="1" x14ac:dyDescent="0.25">
      <c r="B19" s="384" t="s">
        <v>159</v>
      </c>
      <c r="C19" s="384" t="s">
        <v>150</v>
      </c>
      <c r="D19" s="385">
        <v>2.4300000000000002</v>
      </c>
      <c r="E19" s="384">
        <v>100</v>
      </c>
    </row>
    <row r="20" spans="2:5" s="383" customFormat="1" ht="25.2" customHeight="1" x14ac:dyDescent="0.25">
      <c r="B20" s="381" t="s">
        <v>160</v>
      </c>
      <c r="C20" s="381" t="s">
        <v>150</v>
      </c>
      <c r="D20" s="382">
        <v>1.63</v>
      </c>
      <c r="E20" s="381">
        <v>100</v>
      </c>
    </row>
    <row r="21" spans="2:5" s="383" customFormat="1" ht="25.2" customHeight="1" x14ac:dyDescent="0.25">
      <c r="B21" s="384" t="s">
        <v>161</v>
      </c>
      <c r="C21" s="384" t="s">
        <v>162</v>
      </c>
      <c r="D21" s="385">
        <v>64.47</v>
      </c>
      <c r="E21" s="384">
        <v>175</v>
      </c>
    </row>
    <row r="22" spans="2:5" s="383" customFormat="1" ht="25.2" customHeight="1" x14ac:dyDescent="0.25">
      <c r="B22" s="381" t="s">
        <v>163</v>
      </c>
      <c r="C22" s="381" t="s">
        <v>162</v>
      </c>
      <c r="D22" s="382">
        <v>46.68</v>
      </c>
      <c r="E22" s="381">
        <v>150</v>
      </c>
    </row>
    <row r="23" spans="2:5" s="383" customFormat="1" ht="25.2" customHeight="1" x14ac:dyDescent="0.25">
      <c r="B23" s="384" t="s">
        <v>164</v>
      </c>
      <c r="C23" s="384" t="s">
        <v>165</v>
      </c>
      <c r="D23" s="385">
        <v>7.65</v>
      </c>
      <c r="E23" s="384">
        <v>100</v>
      </c>
    </row>
    <row r="24" spans="2:5" s="383" customFormat="1" ht="25.2" customHeight="1" x14ac:dyDescent="0.25">
      <c r="B24" s="381" t="s">
        <v>166</v>
      </c>
      <c r="C24" s="381" t="s">
        <v>150</v>
      </c>
      <c r="D24" s="382">
        <v>17.600000000000001</v>
      </c>
      <c r="E24" s="381">
        <v>100</v>
      </c>
    </row>
    <row r="25" spans="2:5" s="383" customFormat="1" ht="25.2" customHeight="1" x14ac:dyDescent="0.25">
      <c r="B25" s="384" t="s">
        <v>167</v>
      </c>
      <c r="C25" s="384" t="s">
        <v>150</v>
      </c>
      <c r="D25" s="385">
        <v>3.05</v>
      </c>
      <c r="E25" s="384">
        <v>100</v>
      </c>
    </row>
    <row r="26" spans="2:5" s="383" customFormat="1" ht="25.2" customHeight="1" x14ac:dyDescent="0.25">
      <c r="B26" s="381" t="s">
        <v>168</v>
      </c>
      <c r="C26" s="381" t="s">
        <v>150</v>
      </c>
      <c r="D26" s="382">
        <v>1.96</v>
      </c>
      <c r="E26" s="381">
        <v>100</v>
      </c>
    </row>
    <row r="27" spans="2:5" s="383" customFormat="1" ht="25.2" customHeight="1" x14ac:dyDescent="0.25">
      <c r="B27" s="384" t="s">
        <v>169</v>
      </c>
      <c r="C27" s="384" t="s">
        <v>170</v>
      </c>
      <c r="D27" s="385">
        <v>5.78</v>
      </c>
      <c r="E27" s="384">
        <v>100</v>
      </c>
    </row>
    <row r="28" spans="2:5" s="383" customFormat="1" ht="25.2" customHeight="1" x14ac:dyDescent="0.25">
      <c r="B28" s="381" t="s">
        <v>171</v>
      </c>
      <c r="C28" s="381" t="s">
        <v>170</v>
      </c>
      <c r="D28" s="382">
        <v>4.09</v>
      </c>
      <c r="E28" s="381">
        <v>100</v>
      </c>
    </row>
    <row r="29" spans="2:5" s="383" customFormat="1" ht="25.2" customHeight="1" x14ac:dyDescent="0.25">
      <c r="B29" s="384" t="s">
        <v>172</v>
      </c>
      <c r="C29" s="384" t="s">
        <v>620</v>
      </c>
      <c r="D29" s="385">
        <v>26.5</v>
      </c>
      <c r="E29" s="384">
        <v>125</v>
      </c>
    </row>
    <row r="30" spans="2:5" s="383" customFormat="1" ht="25.2" customHeight="1" x14ac:dyDescent="0.25">
      <c r="B30" s="381" t="s">
        <v>173</v>
      </c>
      <c r="C30" s="381" t="s">
        <v>162</v>
      </c>
      <c r="D30" s="382">
        <v>42.34</v>
      </c>
      <c r="E30" s="381">
        <v>150</v>
      </c>
    </row>
    <row r="31" spans="2:5" s="383" customFormat="1" ht="25.2" customHeight="1" x14ac:dyDescent="0.25">
      <c r="B31" s="384" t="s">
        <v>174</v>
      </c>
      <c r="C31" s="384" t="s">
        <v>165</v>
      </c>
      <c r="D31" s="385">
        <v>44.2</v>
      </c>
      <c r="E31" s="384">
        <v>150</v>
      </c>
    </row>
    <row r="32" spans="2:5" s="383" customFormat="1" ht="25.2" customHeight="1" x14ac:dyDescent="0.25">
      <c r="B32" s="381" t="s">
        <v>175</v>
      </c>
      <c r="C32" s="381" t="s">
        <v>150</v>
      </c>
      <c r="D32" s="382">
        <v>8.2899999999999991</v>
      </c>
      <c r="E32" s="381">
        <v>100</v>
      </c>
    </row>
    <row r="33" spans="2:5" s="383" customFormat="1" ht="25.2" customHeight="1" x14ac:dyDescent="0.25">
      <c r="B33" s="384" t="s">
        <v>176</v>
      </c>
      <c r="C33" s="384" t="s">
        <v>170</v>
      </c>
      <c r="D33" s="385">
        <v>11.86</v>
      </c>
      <c r="E33" s="384">
        <v>100</v>
      </c>
    </row>
    <row r="34" spans="2:5" s="383" customFormat="1" ht="25.2" customHeight="1" x14ac:dyDescent="0.25">
      <c r="B34" s="381" t="s">
        <v>177</v>
      </c>
      <c r="C34" s="381" t="s">
        <v>170</v>
      </c>
      <c r="D34" s="382">
        <v>41.35</v>
      </c>
      <c r="E34" s="381">
        <v>150</v>
      </c>
    </row>
    <row r="35" spans="2:5" s="383" customFormat="1" ht="25.2" customHeight="1" x14ac:dyDescent="0.25">
      <c r="B35" s="384" t="s">
        <v>178</v>
      </c>
      <c r="C35" s="384" t="s">
        <v>170</v>
      </c>
      <c r="D35" s="385">
        <v>6.24</v>
      </c>
      <c r="E35" s="384">
        <v>100</v>
      </c>
    </row>
    <row r="36" spans="2:5" s="383" customFormat="1" ht="25.2" customHeight="1" x14ac:dyDescent="0.25">
      <c r="B36" s="381" t="s">
        <v>179</v>
      </c>
      <c r="C36" s="381" t="s">
        <v>150</v>
      </c>
      <c r="D36" s="382">
        <v>5.22</v>
      </c>
      <c r="E36" s="381">
        <v>100</v>
      </c>
    </row>
    <row r="37" spans="2:5" s="383" customFormat="1" ht="25.2" customHeight="1" x14ac:dyDescent="0.25">
      <c r="B37" s="384" t="s">
        <v>180</v>
      </c>
      <c r="C37" s="384" t="s">
        <v>165</v>
      </c>
      <c r="D37" s="385">
        <v>22.18</v>
      </c>
      <c r="E37" s="384">
        <v>125</v>
      </c>
    </row>
    <row r="38" spans="2:5" s="383" customFormat="1" ht="25.2" customHeight="1" x14ac:dyDescent="0.25">
      <c r="B38" s="381" t="s">
        <v>181</v>
      </c>
      <c r="C38" s="381" t="s">
        <v>150</v>
      </c>
      <c r="D38" s="382">
        <v>1.95</v>
      </c>
      <c r="E38" s="381">
        <v>100</v>
      </c>
    </row>
    <row r="39" spans="2:5" s="383" customFormat="1" ht="25.2" customHeight="1" x14ac:dyDescent="0.25">
      <c r="B39" s="384" t="s">
        <v>182</v>
      </c>
      <c r="C39" s="384" t="s">
        <v>170</v>
      </c>
      <c r="D39" s="385">
        <v>25.23</v>
      </c>
      <c r="E39" s="384">
        <v>125</v>
      </c>
    </row>
    <row r="40" spans="2:5" s="383" customFormat="1" ht="25.2" customHeight="1" x14ac:dyDescent="0.25">
      <c r="B40" s="381" t="s">
        <v>183</v>
      </c>
      <c r="C40" s="381" t="s">
        <v>170</v>
      </c>
      <c r="D40" s="382">
        <v>11.96</v>
      </c>
      <c r="E40" s="381">
        <v>100</v>
      </c>
    </row>
    <row r="41" spans="2:5" s="383" customFormat="1" ht="25.2" customHeight="1" x14ac:dyDescent="0.25">
      <c r="B41" s="384" t="s">
        <v>184</v>
      </c>
      <c r="C41" s="384" t="s">
        <v>165</v>
      </c>
      <c r="D41" s="385">
        <v>15.38</v>
      </c>
      <c r="E41" s="384">
        <v>100</v>
      </c>
    </row>
    <row r="42" spans="2:5" s="383" customFormat="1" ht="25.2" customHeight="1" x14ac:dyDescent="0.25">
      <c r="B42" s="381" t="s">
        <v>185</v>
      </c>
      <c r="C42" s="381" t="s">
        <v>150</v>
      </c>
      <c r="D42" s="382">
        <v>2.69</v>
      </c>
      <c r="E42" s="381">
        <v>100</v>
      </c>
    </row>
    <row r="43" spans="2:5" s="383" customFormat="1" ht="25.2" customHeight="1" x14ac:dyDescent="0.25">
      <c r="B43" s="384" t="s">
        <v>186</v>
      </c>
      <c r="C43" s="384" t="s">
        <v>150</v>
      </c>
      <c r="D43" s="385">
        <v>1.1200000000000001</v>
      </c>
      <c r="E43" s="384">
        <v>100</v>
      </c>
    </row>
    <row r="44" spans="2:5" s="383" customFormat="1" ht="25.2" customHeight="1" x14ac:dyDescent="0.25">
      <c r="B44" s="381" t="s">
        <v>187</v>
      </c>
      <c r="C44" s="381" t="s">
        <v>162</v>
      </c>
      <c r="D44" s="382">
        <v>81.64</v>
      </c>
      <c r="E44" s="381">
        <v>200</v>
      </c>
    </row>
    <row r="45" spans="2:5" s="383" customFormat="1" ht="25.2" customHeight="1" x14ac:dyDescent="0.25">
      <c r="B45" s="384" t="s">
        <v>188</v>
      </c>
      <c r="C45" s="384" t="s">
        <v>150</v>
      </c>
      <c r="D45" s="385">
        <v>5.18</v>
      </c>
      <c r="E45" s="384">
        <v>100</v>
      </c>
    </row>
    <row r="46" spans="2:5" s="383" customFormat="1" ht="25.2" customHeight="1" x14ac:dyDescent="0.25">
      <c r="B46" s="381" t="s">
        <v>189</v>
      </c>
      <c r="C46" s="381" t="s">
        <v>170</v>
      </c>
      <c r="D46" s="382">
        <v>5.88</v>
      </c>
      <c r="E46" s="381">
        <v>100</v>
      </c>
    </row>
    <row r="47" spans="2:5" s="383" customFormat="1" ht="25.2" customHeight="1" x14ac:dyDescent="0.25">
      <c r="B47" s="384" t="s">
        <v>190</v>
      </c>
      <c r="C47" s="384" t="s">
        <v>170</v>
      </c>
      <c r="D47" s="385">
        <v>34.270000000000003</v>
      </c>
      <c r="E47" s="384">
        <v>125</v>
      </c>
    </row>
    <row r="48" spans="2:5" s="383" customFormat="1" ht="25.2" customHeight="1" x14ac:dyDescent="0.25">
      <c r="B48" s="381" t="s">
        <v>191</v>
      </c>
      <c r="C48" s="381" t="s">
        <v>170</v>
      </c>
      <c r="D48" s="382">
        <v>45.08</v>
      </c>
      <c r="E48" s="381">
        <v>150</v>
      </c>
    </row>
    <row r="49" spans="2:5" s="383" customFormat="1" ht="25.2" customHeight="1" x14ac:dyDescent="0.25">
      <c r="B49" s="384" t="s">
        <v>192</v>
      </c>
      <c r="C49" s="384" t="s">
        <v>150</v>
      </c>
      <c r="D49" s="385">
        <v>2.5</v>
      </c>
      <c r="E49" s="384">
        <v>100</v>
      </c>
    </row>
    <row r="50" spans="2:5" s="383" customFormat="1" ht="25.2" customHeight="1" x14ac:dyDescent="0.25">
      <c r="B50" s="381" t="s">
        <v>193</v>
      </c>
      <c r="C50" s="381" t="s">
        <v>162</v>
      </c>
      <c r="D50" s="382">
        <v>22.34</v>
      </c>
      <c r="E50" s="381">
        <v>125</v>
      </c>
    </row>
    <row r="51" spans="2:5" s="383" customFormat="1" ht="25.2" customHeight="1" x14ac:dyDescent="0.25">
      <c r="B51" s="384" t="s">
        <v>194</v>
      </c>
      <c r="C51" s="384" t="s">
        <v>150</v>
      </c>
      <c r="D51" s="385">
        <v>4.6900000000000004</v>
      </c>
      <c r="E51" s="384">
        <v>100</v>
      </c>
    </row>
    <row r="52" spans="2:5" s="383" customFormat="1" ht="25.2" customHeight="1" x14ac:dyDescent="0.25">
      <c r="B52" s="381" t="s">
        <v>195</v>
      </c>
      <c r="C52" s="381" t="s">
        <v>150</v>
      </c>
      <c r="D52" s="382">
        <v>19.8</v>
      </c>
      <c r="E52" s="381">
        <v>100</v>
      </c>
    </row>
    <row r="53" spans="2:5" s="383" customFormat="1" ht="25.2" customHeight="1" x14ac:dyDescent="0.25">
      <c r="B53" s="384" t="s">
        <v>196</v>
      </c>
      <c r="C53" s="384" t="s">
        <v>150</v>
      </c>
      <c r="D53" s="385">
        <v>14.3</v>
      </c>
      <c r="E53" s="384">
        <v>100</v>
      </c>
    </row>
    <row r="54" spans="2:5" s="383" customFormat="1" ht="25.2" customHeight="1" x14ac:dyDescent="0.25">
      <c r="B54" s="381" t="s">
        <v>197</v>
      </c>
      <c r="C54" s="381" t="s">
        <v>170</v>
      </c>
      <c r="D54" s="382">
        <v>3.7</v>
      </c>
      <c r="E54" s="381">
        <v>100</v>
      </c>
    </row>
    <row r="55" spans="2:5" s="383" customFormat="1" ht="25.2" customHeight="1" x14ac:dyDescent="0.25">
      <c r="B55" s="384" t="s">
        <v>198</v>
      </c>
      <c r="C55" s="384" t="s">
        <v>150</v>
      </c>
      <c r="D55" s="385">
        <v>8.9700000000000006</v>
      </c>
      <c r="E55" s="384">
        <v>100</v>
      </c>
    </row>
    <row r="56" spans="2:5" s="383" customFormat="1" ht="25.2" customHeight="1" x14ac:dyDescent="0.25">
      <c r="B56" s="381" t="s">
        <v>199</v>
      </c>
      <c r="C56" s="381" t="s">
        <v>165</v>
      </c>
      <c r="D56" s="382">
        <v>20</v>
      </c>
      <c r="E56" s="381">
        <v>125</v>
      </c>
    </row>
    <row r="57" spans="2:5" s="383" customFormat="1" ht="25.2" customHeight="1" x14ac:dyDescent="0.25">
      <c r="B57" s="384" t="s">
        <v>200</v>
      </c>
      <c r="C57" s="384" t="s">
        <v>170</v>
      </c>
      <c r="D57" s="385">
        <v>6.38</v>
      </c>
      <c r="E57" s="384">
        <v>100</v>
      </c>
    </row>
    <row r="58" spans="2:5" s="383" customFormat="1" ht="25.2" customHeight="1" x14ac:dyDescent="0.25">
      <c r="B58" s="381" t="s">
        <v>201</v>
      </c>
      <c r="C58" s="381" t="s">
        <v>165</v>
      </c>
      <c r="D58" s="382">
        <v>5.8</v>
      </c>
      <c r="E58" s="381">
        <v>100</v>
      </c>
    </row>
    <row r="59" spans="2:5" s="383" customFormat="1" ht="25.2" customHeight="1" x14ac:dyDescent="0.25">
      <c r="B59" s="384" t="s">
        <v>202</v>
      </c>
      <c r="C59" s="384" t="s">
        <v>150</v>
      </c>
      <c r="D59" s="385">
        <v>36.700000000000003</v>
      </c>
      <c r="E59" s="384">
        <v>125</v>
      </c>
    </row>
    <row r="60" spans="2:5" s="383" customFormat="1" ht="25.2" customHeight="1" x14ac:dyDescent="0.25">
      <c r="B60" s="381" t="s">
        <v>598</v>
      </c>
      <c r="C60" s="381" t="s">
        <v>324</v>
      </c>
      <c r="D60" s="382">
        <v>2.33</v>
      </c>
      <c r="E60" s="381">
        <v>100</v>
      </c>
    </row>
    <row r="61" spans="2:5" s="383" customFormat="1" ht="25.2" customHeight="1" x14ac:dyDescent="0.25">
      <c r="B61" s="384" t="s">
        <v>203</v>
      </c>
      <c r="C61" s="384" t="s">
        <v>162</v>
      </c>
      <c r="D61" s="385">
        <v>99.61</v>
      </c>
      <c r="E61" s="384">
        <v>200</v>
      </c>
    </row>
    <row r="62" spans="2:5" s="383" customFormat="1" ht="25.2" customHeight="1" x14ac:dyDescent="0.25">
      <c r="B62" s="381" t="s">
        <v>204</v>
      </c>
      <c r="C62" s="381" t="s">
        <v>150</v>
      </c>
      <c r="D62" s="382">
        <v>13.2</v>
      </c>
      <c r="E62" s="381">
        <v>100</v>
      </c>
    </row>
    <row r="63" spans="2:5" s="383" customFormat="1" ht="25.2" customHeight="1" x14ac:dyDescent="0.25">
      <c r="B63" s="384" t="s">
        <v>205</v>
      </c>
      <c r="C63" s="384" t="s">
        <v>150</v>
      </c>
      <c r="D63" s="385">
        <v>5.25</v>
      </c>
      <c r="E63" s="384">
        <v>100</v>
      </c>
    </row>
    <row r="64" spans="2:5" s="383" customFormat="1" ht="25.2" customHeight="1" x14ac:dyDescent="0.25">
      <c r="B64" s="381" t="s">
        <v>206</v>
      </c>
      <c r="C64" s="381" t="s">
        <v>170</v>
      </c>
      <c r="D64" s="382">
        <v>27.24</v>
      </c>
      <c r="E64" s="381">
        <v>125</v>
      </c>
    </row>
    <row r="65" spans="2:5" s="383" customFormat="1" ht="25.2" customHeight="1" x14ac:dyDescent="0.25">
      <c r="B65" s="384" t="s">
        <v>207</v>
      </c>
      <c r="C65" s="384" t="s">
        <v>170</v>
      </c>
      <c r="D65" s="385">
        <v>0.8</v>
      </c>
      <c r="E65" s="384">
        <v>100</v>
      </c>
    </row>
    <row r="66" spans="2:5" s="383" customFormat="1" ht="25.2" customHeight="1" x14ac:dyDescent="0.25">
      <c r="B66" s="381" t="s">
        <v>208</v>
      </c>
      <c r="C66" s="381" t="s">
        <v>150</v>
      </c>
      <c r="D66" s="382">
        <v>20.28</v>
      </c>
      <c r="E66" s="381">
        <v>125</v>
      </c>
    </row>
    <row r="67" spans="2:5" s="383" customFormat="1" ht="25.2" customHeight="1" x14ac:dyDescent="0.25">
      <c r="B67" s="384" t="s">
        <v>209</v>
      </c>
      <c r="C67" s="384" t="s">
        <v>620</v>
      </c>
      <c r="D67" s="385">
        <v>0.72</v>
      </c>
      <c r="E67" s="384">
        <v>100</v>
      </c>
    </row>
    <row r="68" spans="2:5" s="383" customFormat="1" ht="25.2" customHeight="1" x14ac:dyDescent="0.25">
      <c r="B68" s="381" t="s">
        <v>210</v>
      </c>
      <c r="C68" s="381" t="s">
        <v>170</v>
      </c>
      <c r="D68" s="382">
        <v>4.41</v>
      </c>
      <c r="E68" s="381">
        <v>100</v>
      </c>
    </row>
    <row r="69" spans="2:5" s="383" customFormat="1" ht="25.2" customHeight="1" x14ac:dyDescent="0.25">
      <c r="B69" s="384" t="s">
        <v>211</v>
      </c>
      <c r="C69" s="384" t="s">
        <v>170</v>
      </c>
      <c r="D69" s="385">
        <v>0.41</v>
      </c>
      <c r="E69" s="384">
        <v>100</v>
      </c>
    </row>
    <row r="70" spans="2:5" s="383" customFormat="1" ht="25.2" customHeight="1" x14ac:dyDescent="0.25">
      <c r="B70" s="381" t="s">
        <v>212</v>
      </c>
      <c r="C70" s="381" t="s">
        <v>150</v>
      </c>
      <c r="D70" s="382">
        <v>6.75</v>
      </c>
      <c r="E70" s="381">
        <v>100</v>
      </c>
    </row>
    <row r="71" spans="2:5" s="383" customFormat="1" ht="25.2" customHeight="1" x14ac:dyDescent="0.25">
      <c r="B71" s="384" t="s">
        <v>213</v>
      </c>
      <c r="C71" s="384" t="s">
        <v>150</v>
      </c>
      <c r="D71" s="385">
        <v>5.57</v>
      </c>
      <c r="E71" s="384">
        <v>100</v>
      </c>
    </row>
    <row r="72" spans="2:5" s="383" customFormat="1" ht="25.2" customHeight="1" x14ac:dyDescent="0.25">
      <c r="B72" s="381" t="s">
        <v>214</v>
      </c>
      <c r="C72" s="381" t="s">
        <v>150</v>
      </c>
      <c r="D72" s="382">
        <v>26.13</v>
      </c>
      <c r="E72" s="381">
        <v>125</v>
      </c>
    </row>
    <row r="73" spans="2:5" s="383" customFormat="1" ht="25.2" customHeight="1" x14ac:dyDescent="0.25">
      <c r="B73" s="384" t="s">
        <v>215</v>
      </c>
      <c r="C73" s="384" t="s">
        <v>150</v>
      </c>
      <c r="D73" s="385">
        <v>2.89</v>
      </c>
      <c r="E73" s="384">
        <v>100</v>
      </c>
    </row>
    <row r="74" spans="2:5" s="383" customFormat="1" ht="25.2" customHeight="1" x14ac:dyDescent="0.25">
      <c r="B74" s="381" t="s">
        <v>216</v>
      </c>
      <c r="C74" s="381" t="s">
        <v>170</v>
      </c>
      <c r="D74" s="382">
        <v>3.61</v>
      </c>
      <c r="E74" s="381">
        <v>100</v>
      </c>
    </row>
    <row r="75" spans="2:5" s="383" customFormat="1" ht="25.2" customHeight="1" x14ac:dyDescent="0.25">
      <c r="B75" s="384" t="s">
        <v>217</v>
      </c>
      <c r="C75" s="384" t="s">
        <v>170</v>
      </c>
      <c r="D75" s="385">
        <v>4.04</v>
      </c>
      <c r="E75" s="384">
        <v>100</v>
      </c>
    </row>
    <row r="76" spans="2:5" s="383" customFormat="1" ht="25.2" customHeight="1" x14ac:dyDescent="0.25">
      <c r="B76" s="381" t="s">
        <v>218</v>
      </c>
      <c r="C76" s="381" t="s">
        <v>150</v>
      </c>
      <c r="D76" s="382">
        <v>16.059999999999999</v>
      </c>
      <c r="E76" s="381">
        <v>100</v>
      </c>
    </row>
    <row r="77" spans="2:5" s="383" customFormat="1" ht="25.2" customHeight="1" x14ac:dyDescent="0.25">
      <c r="B77" s="384" t="s">
        <v>219</v>
      </c>
      <c r="C77" s="384" t="s">
        <v>150</v>
      </c>
      <c r="D77" s="385">
        <v>1.64</v>
      </c>
      <c r="E77" s="384">
        <v>100</v>
      </c>
    </row>
    <row r="78" spans="2:5" s="383" customFormat="1" ht="25.2" customHeight="1" x14ac:dyDescent="0.25">
      <c r="B78" s="381" t="s">
        <v>220</v>
      </c>
      <c r="C78" s="381" t="s">
        <v>150</v>
      </c>
      <c r="D78" s="382">
        <v>5.96</v>
      </c>
      <c r="E78" s="381">
        <v>100</v>
      </c>
    </row>
    <row r="79" spans="2:5" s="383" customFormat="1" ht="25.2" customHeight="1" x14ac:dyDescent="0.25">
      <c r="B79" s="384" t="s">
        <v>221</v>
      </c>
      <c r="C79" s="384" t="s">
        <v>619</v>
      </c>
      <c r="D79" s="385">
        <v>20.149999999999999</v>
      </c>
      <c r="E79" s="384">
        <v>125</v>
      </c>
    </row>
    <row r="80" spans="2:5" s="383" customFormat="1" ht="25.2" customHeight="1" x14ac:dyDescent="0.25">
      <c r="B80" s="381" t="s">
        <v>222</v>
      </c>
      <c r="C80" s="381" t="s">
        <v>162</v>
      </c>
      <c r="D80" s="382">
        <v>52.29</v>
      </c>
      <c r="E80" s="381">
        <v>150</v>
      </c>
    </row>
    <row r="81" spans="2:5" s="383" customFormat="1" ht="25.2" customHeight="1" x14ac:dyDescent="0.25">
      <c r="B81" s="384" t="s">
        <v>223</v>
      </c>
      <c r="C81" s="384" t="s">
        <v>619</v>
      </c>
      <c r="D81" s="385">
        <v>3.27</v>
      </c>
      <c r="E81" s="384">
        <v>100</v>
      </c>
    </row>
    <row r="82" spans="2:5" s="383" customFormat="1" ht="25.2" customHeight="1" x14ac:dyDescent="0.25">
      <c r="B82" s="381" t="s">
        <v>224</v>
      </c>
      <c r="C82" s="381" t="s">
        <v>150</v>
      </c>
      <c r="D82" s="382">
        <v>6.1</v>
      </c>
      <c r="E82" s="381">
        <v>100</v>
      </c>
    </row>
    <row r="83" spans="2:5" s="383" customFormat="1" ht="25.2" customHeight="1" x14ac:dyDescent="0.25">
      <c r="B83" s="384" t="s">
        <v>225</v>
      </c>
      <c r="C83" s="384" t="s">
        <v>170</v>
      </c>
      <c r="D83" s="385">
        <v>1.02</v>
      </c>
      <c r="E83" s="384">
        <v>100</v>
      </c>
    </row>
    <row r="84" spans="2:5" s="383" customFormat="1" ht="25.2" customHeight="1" x14ac:dyDescent="0.25">
      <c r="B84" s="381" t="s">
        <v>226</v>
      </c>
      <c r="C84" s="381" t="s">
        <v>170</v>
      </c>
      <c r="D84" s="382">
        <v>1.65</v>
      </c>
      <c r="E84" s="381">
        <v>100</v>
      </c>
    </row>
    <row r="85" spans="2:5" s="383" customFormat="1" ht="25.2" customHeight="1" x14ac:dyDescent="0.25">
      <c r="B85" s="384" t="s">
        <v>227</v>
      </c>
      <c r="C85" s="384" t="s">
        <v>150</v>
      </c>
      <c r="D85" s="385">
        <v>0.79</v>
      </c>
      <c r="E85" s="384">
        <v>100</v>
      </c>
    </row>
    <row r="86" spans="2:5" s="383" customFormat="1" ht="25.2" customHeight="1" x14ac:dyDescent="0.25">
      <c r="B86" s="381" t="s">
        <v>228</v>
      </c>
      <c r="C86" s="381" t="s">
        <v>170</v>
      </c>
      <c r="D86" s="382">
        <v>2.42</v>
      </c>
      <c r="E86" s="381">
        <v>100</v>
      </c>
    </row>
    <row r="87" spans="2:5" s="383" customFormat="1" ht="25.2" customHeight="1" x14ac:dyDescent="0.25">
      <c r="B87" s="384" t="s">
        <v>229</v>
      </c>
      <c r="C87" s="384" t="s">
        <v>165</v>
      </c>
      <c r="D87" s="385">
        <v>37.409999999999997</v>
      </c>
      <c r="E87" s="384">
        <v>125</v>
      </c>
    </row>
    <row r="88" spans="2:5" s="383" customFormat="1" ht="25.2" customHeight="1" x14ac:dyDescent="0.25">
      <c r="B88" s="381" t="s">
        <v>230</v>
      </c>
      <c r="C88" s="381" t="s">
        <v>150</v>
      </c>
      <c r="D88" s="382">
        <v>27.59</v>
      </c>
      <c r="E88" s="381">
        <v>125</v>
      </c>
    </row>
    <row r="89" spans="2:5" s="383" customFormat="1" ht="25.2" customHeight="1" x14ac:dyDescent="0.25">
      <c r="B89" s="384" t="s">
        <v>231</v>
      </c>
      <c r="C89" s="384" t="s">
        <v>162</v>
      </c>
      <c r="D89" s="385">
        <v>47.34</v>
      </c>
      <c r="E89" s="384">
        <v>150</v>
      </c>
    </row>
    <row r="90" spans="2:5" s="383" customFormat="1" ht="25.2" customHeight="1" x14ac:dyDescent="0.25">
      <c r="B90" s="381" t="s">
        <v>232</v>
      </c>
      <c r="C90" s="381" t="s">
        <v>170</v>
      </c>
      <c r="D90" s="382">
        <v>0.93</v>
      </c>
      <c r="E90" s="381">
        <v>100</v>
      </c>
    </row>
    <row r="91" spans="2:5" s="383" customFormat="1" ht="25.2" customHeight="1" x14ac:dyDescent="0.25">
      <c r="B91" s="384" t="s">
        <v>233</v>
      </c>
      <c r="C91" s="384" t="s">
        <v>150</v>
      </c>
      <c r="D91" s="385">
        <v>7.6</v>
      </c>
      <c r="E91" s="384">
        <v>100</v>
      </c>
    </row>
    <row r="92" spans="2:5" s="383" customFormat="1" ht="25.2" customHeight="1" x14ac:dyDescent="0.25">
      <c r="B92" s="381" t="s">
        <v>234</v>
      </c>
      <c r="C92" s="381" t="s">
        <v>170</v>
      </c>
      <c r="D92" s="382">
        <v>5.7</v>
      </c>
      <c r="E92" s="381">
        <v>100</v>
      </c>
    </row>
    <row r="93" spans="2:5" s="383" customFormat="1" ht="25.2" customHeight="1" x14ac:dyDescent="0.25">
      <c r="B93" s="384" t="s">
        <v>235</v>
      </c>
      <c r="C93" s="384" t="s">
        <v>150</v>
      </c>
      <c r="D93" s="385">
        <v>17.190000000000001</v>
      </c>
      <c r="E93" s="384">
        <v>100</v>
      </c>
    </row>
    <row r="94" spans="2:5" s="383" customFormat="1" ht="25.2" customHeight="1" x14ac:dyDescent="0.25">
      <c r="B94" s="381" t="s">
        <v>236</v>
      </c>
      <c r="C94" s="381" t="s">
        <v>170</v>
      </c>
      <c r="D94" s="382">
        <v>1.17</v>
      </c>
      <c r="E94" s="381">
        <v>100</v>
      </c>
    </row>
    <row r="95" spans="2:5" s="383" customFormat="1" ht="25.2" customHeight="1" x14ac:dyDescent="0.25">
      <c r="B95" s="384" t="s">
        <v>237</v>
      </c>
      <c r="C95" s="384" t="s">
        <v>170</v>
      </c>
      <c r="D95" s="385">
        <v>35.14</v>
      </c>
      <c r="E95" s="384">
        <v>125</v>
      </c>
    </row>
    <row r="96" spans="2:5" s="383" customFormat="1" ht="25.2" customHeight="1" x14ac:dyDescent="0.25">
      <c r="B96" s="381" t="s">
        <v>599</v>
      </c>
      <c r="C96" s="381" t="s">
        <v>324</v>
      </c>
      <c r="D96" s="382">
        <v>3.23</v>
      </c>
      <c r="E96" s="381">
        <v>100</v>
      </c>
    </row>
    <row r="97" spans="2:5" s="383" customFormat="1" ht="25.2" customHeight="1" x14ac:dyDescent="0.25">
      <c r="B97" s="384" t="s">
        <v>238</v>
      </c>
      <c r="C97" s="384" t="s">
        <v>150</v>
      </c>
      <c r="D97" s="385">
        <v>0.91</v>
      </c>
      <c r="E97" s="384">
        <v>100</v>
      </c>
    </row>
    <row r="98" spans="2:5" s="383" customFormat="1" ht="25.2" customHeight="1" x14ac:dyDescent="0.25">
      <c r="B98" s="381" t="s">
        <v>239</v>
      </c>
      <c r="C98" s="381" t="s">
        <v>620</v>
      </c>
      <c r="D98" s="382">
        <v>1.23</v>
      </c>
      <c r="E98" s="381">
        <v>100</v>
      </c>
    </row>
    <row r="99" spans="2:5" s="383" customFormat="1" ht="25.2" customHeight="1" x14ac:dyDescent="0.25">
      <c r="B99" s="384" t="s">
        <v>600</v>
      </c>
      <c r="C99" s="384" t="s">
        <v>324</v>
      </c>
      <c r="D99" s="385">
        <v>1.28</v>
      </c>
      <c r="E99" s="384">
        <v>100</v>
      </c>
    </row>
    <row r="100" spans="2:5" s="383" customFormat="1" ht="25.2" customHeight="1" x14ac:dyDescent="0.25">
      <c r="B100" s="381" t="s">
        <v>240</v>
      </c>
      <c r="C100" s="381" t="s">
        <v>165</v>
      </c>
      <c r="D100" s="382">
        <v>5.63</v>
      </c>
      <c r="E100" s="381">
        <v>100</v>
      </c>
    </row>
    <row r="101" spans="2:5" s="383" customFormat="1" ht="25.2" customHeight="1" x14ac:dyDescent="0.25">
      <c r="B101" s="384" t="s">
        <v>241</v>
      </c>
      <c r="C101" s="384" t="s">
        <v>170</v>
      </c>
      <c r="D101" s="385">
        <v>1.57</v>
      </c>
      <c r="E101" s="384">
        <v>100</v>
      </c>
    </row>
    <row r="102" spans="2:5" s="383" customFormat="1" ht="25.2" customHeight="1" x14ac:dyDescent="0.25">
      <c r="B102" s="381" t="s">
        <v>242</v>
      </c>
      <c r="C102" s="381" t="s">
        <v>150</v>
      </c>
      <c r="D102" s="382">
        <v>3.8</v>
      </c>
      <c r="E102" s="381">
        <v>100</v>
      </c>
    </row>
    <row r="103" spans="2:5" s="383" customFormat="1" ht="25.2" customHeight="1" x14ac:dyDescent="0.25">
      <c r="B103" s="384" t="s">
        <v>243</v>
      </c>
      <c r="C103" s="384" t="s">
        <v>165</v>
      </c>
      <c r="D103" s="385">
        <v>33.880000000000003</v>
      </c>
      <c r="E103" s="384">
        <v>125</v>
      </c>
    </row>
    <row r="104" spans="2:5" s="383" customFormat="1" ht="25.2" customHeight="1" x14ac:dyDescent="0.25">
      <c r="B104" s="381" t="s">
        <v>244</v>
      </c>
      <c r="C104" s="381" t="s">
        <v>619</v>
      </c>
      <c r="D104" s="382">
        <v>0.23</v>
      </c>
      <c r="E104" s="381">
        <v>100</v>
      </c>
    </row>
    <row r="105" spans="2:5" s="383" customFormat="1" ht="25.2" customHeight="1" x14ac:dyDescent="0.25">
      <c r="B105" s="384" t="s">
        <v>245</v>
      </c>
      <c r="C105" s="384" t="s">
        <v>619</v>
      </c>
      <c r="D105" s="385">
        <v>25.06</v>
      </c>
      <c r="E105" s="384">
        <v>125</v>
      </c>
    </row>
    <row r="106" spans="2:5" s="383" customFormat="1" ht="25.2" customHeight="1" x14ac:dyDescent="0.25">
      <c r="B106" s="381" t="s">
        <v>246</v>
      </c>
      <c r="C106" s="381" t="s">
        <v>162</v>
      </c>
      <c r="D106" s="382">
        <v>69.489999999999995</v>
      </c>
      <c r="E106" s="381">
        <v>175</v>
      </c>
    </row>
    <row r="107" spans="2:5" s="383" customFormat="1" ht="25.2" customHeight="1" x14ac:dyDescent="0.25">
      <c r="B107" s="384" t="s">
        <v>247</v>
      </c>
      <c r="C107" s="384" t="s">
        <v>619</v>
      </c>
      <c r="D107" s="385">
        <v>0.96</v>
      </c>
      <c r="E107" s="384">
        <v>100</v>
      </c>
    </row>
    <row r="108" spans="2:5" s="383" customFormat="1" ht="25.2" customHeight="1" x14ac:dyDescent="0.25">
      <c r="B108" s="381" t="s">
        <v>248</v>
      </c>
      <c r="C108" s="381" t="s">
        <v>150</v>
      </c>
      <c r="D108" s="382">
        <v>1.43</v>
      </c>
      <c r="E108" s="381">
        <v>100</v>
      </c>
    </row>
    <row r="109" spans="2:5" s="383" customFormat="1" ht="25.2" customHeight="1" x14ac:dyDescent="0.25">
      <c r="B109" s="384" t="s">
        <v>249</v>
      </c>
      <c r="C109" s="384" t="s">
        <v>150</v>
      </c>
      <c r="D109" s="385">
        <v>1.94</v>
      </c>
      <c r="E109" s="384">
        <v>100</v>
      </c>
    </row>
    <row r="110" spans="2:5" s="383" customFormat="1" ht="25.2" customHeight="1" x14ac:dyDescent="0.25">
      <c r="B110" s="381" t="s">
        <v>250</v>
      </c>
      <c r="C110" s="381" t="s">
        <v>619</v>
      </c>
      <c r="D110" s="382">
        <v>6.3</v>
      </c>
      <c r="E110" s="381">
        <v>100</v>
      </c>
    </row>
    <row r="111" spans="2:5" s="383" customFormat="1" ht="25.2" customHeight="1" x14ac:dyDescent="0.25">
      <c r="B111" s="384" t="s">
        <v>251</v>
      </c>
      <c r="C111" s="384" t="s">
        <v>150</v>
      </c>
      <c r="D111" s="385">
        <v>2.5299999999999998</v>
      </c>
      <c r="E111" s="384">
        <v>100</v>
      </c>
    </row>
    <row r="112" spans="2:5" s="383" customFormat="1" ht="25.2" customHeight="1" x14ac:dyDescent="0.25">
      <c r="B112" s="381" t="s">
        <v>252</v>
      </c>
      <c r="C112" s="381" t="s">
        <v>150</v>
      </c>
      <c r="D112" s="382">
        <v>3.3</v>
      </c>
      <c r="E112" s="381">
        <v>100</v>
      </c>
    </row>
    <row r="113" spans="2:5" s="383" customFormat="1" ht="25.2" customHeight="1" x14ac:dyDescent="0.25">
      <c r="B113" s="384" t="s">
        <v>253</v>
      </c>
      <c r="C113" s="384" t="s">
        <v>150</v>
      </c>
      <c r="D113" s="385">
        <v>0.82</v>
      </c>
      <c r="E113" s="384">
        <v>100</v>
      </c>
    </row>
    <row r="114" spans="2:5" s="383" customFormat="1" ht="25.2" customHeight="1" x14ac:dyDescent="0.25">
      <c r="B114" s="381" t="s">
        <v>254</v>
      </c>
      <c r="C114" s="381" t="s">
        <v>619</v>
      </c>
      <c r="D114" s="382">
        <v>1.7</v>
      </c>
      <c r="E114" s="381">
        <v>100</v>
      </c>
    </row>
    <row r="115" spans="2:5" s="383" customFormat="1" ht="25.2" customHeight="1" x14ac:dyDescent="0.25">
      <c r="B115" s="384" t="s">
        <v>255</v>
      </c>
      <c r="C115" s="384" t="s">
        <v>619</v>
      </c>
      <c r="D115" s="385">
        <v>5.73</v>
      </c>
      <c r="E115" s="384">
        <v>100</v>
      </c>
    </row>
    <row r="116" spans="2:5" s="383" customFormat="1" ht="25.2" customHeight="1" x14ac:dyDescent="0.25">
      <c r="B116" s="381" t="s">
        <v>256</v>
      </c>
      <c r="C116" s="381" t="s">
        <v>170</v>
      </c>
      <c r="D116" s="382">
        <v>1.48</v>
      </c>
      <c r="E116" s="381">
        <v>100</v>
      </c>
    </row>
    <row r="117" spans="2:5" s="383" customFormat="1" ht="25.2" customHeight="1" x14ac:dyDescent="0.25">
      <c r="B117" s="384" t="s">
        <v>257</v>
      </c>
      <c r="C117" s="384" t="s">
        <v>150</v>
      </c>
      <c r="D117" s="385">
        <v>3.35</v>
      </c>
      <c r="E117" s="384">
        <v>100</v>
      </c>
    </row>
    <row r="118" spans="2:5" s="383" customFormat="1" ht="25.2" customHeight="1" x14ac:dyDescent="0.25">
      <c r="B118" s="381" t="s">
        <v>258</v>
      </c>
      <c r="C118" s="381" t="s">
        <v>150</v>
      </c>
      <c r="D118" s="382">
        <v>1.98</v>
      </c>
      <c r="E118" s="381">
        <v>100</v>
      </c>
    </row>
    <row r="119" spans="2:5" s="383" customFormat="1" ht="25.2" customHeight="1" x14ac:dyDescent="0.25">
      <c r="B119" s="384" t="s">
        <v>601</v>
      </c>
      <c r="C119" s="384" t="s">
        <v>324</v>
      </c>
      <c r="D119" s="385">
        <v>3.28</v>
      </c>
      <c r="E119" s="384">
        <v>100</v>
      </c>
    </row>
    <row r="120" spans="2:5" s="383" customFormat="1" ht="25.2" customHeight="1" x14ac:dyDescent="0.25">
      <c r="B120" s="381" t="s">
        <v>259</v>
      </c>
      <c r="C120" s="381" t="s">
        <v>150</v>
      </c>
      <c r="D120" s="382">
        <v>23.61</v>
      </c>
      <c r="E120" s="381">
        <v>125</v>
      </c>
    </row>
    <row r="121" spans="2:5" s="383" customFormat="1" ht="25.2" customHeight="1" x14ac:dyDescent="0.25">
      <c r="B121" s="384" t="s">
        <v>260</v>
      </c>
      <c r="C121" s="384" t="s">
        <v>150</v>
      </c>
      <c r="D121" s="385">
        <v>17.940000000000001</v>
      </c>
      <c r="E121" s="384">
        <v>100</v>
      </c>
    </row>
    <row r="122" spans="2:5" s="383" customFormat="1" ht="25.2" customHeight="1" x14ac:dyDescent="0.25">
      <c r="B122" s="381" t="s">
        <v>261</v>
      </c>
      <c r="C122" s="381" t="s">
        <v>150</v>
      </c>
      <c r="D122" s="382">
        <v>14.93</v>
      </c>
      <c r="E122" s="381">
        <v>100</v>
      </c>
    </row>
    <row r="123" spans="2:5" s="383" customFormat="1" ht="25.2" customHeight="1" x14ac:dyDescent="0.25">
      <c r="B123" s="384" t="s">
        <v>262</v>
      </c>
      <c r="C123" s="384" t="s">
        <v>162</v>
      </c>
      <c r="D123" s="385">
        <v>40.520000000000003</v>
      </c>
      <c r="E123" s="384">
        <v>150</v>
      </c>
    </row>
    <row r="124" spans="2:5" s="383" customFormat="1" ht="25.2" customHeight="1" x14ac:dyDescent="0.25">
      <c r="B124" s="381" t="s">
        <v>263</v>
      </c>
      <c r="C124" s="381" t="s">
        <v>150</v>
      </c>
      <c r="D124" s="382">
        <v>4.05</v>
      </c>
      <c r="E124" s="381">
        <v>100</v>
      </c>
    </row>
    <row r="125" spans="2:5" s="383" customFormat="1" ht="25.2" customHeight="1" x14ac:dyDescent="0.25">
      <c r="B125" s="384" t="s">
        <v>264</v>
      </c>
      <c r="C125" s="384" t="s">
        <v>150</v>
      </c>
      <c r="D125" s="385">
        <v>24.43</v>
      </c>
      <c r="E125" s="384">
        <v>125</v>
      </c>
    </row>
    <row r="126" spans="2:5" s="383" customFormat="1" ht="25.2" customHeight="1" x14ac:dyDescent="0.25">
      <c r="B126" s="381" t="s">
        <v>265</v>
      </c>
      <c r="C126" s="381" t="s">
        <v>150</v>
      </c>
      <c r="D126" s="382">
        <v>10.42</v>
      </c>
      <c r="E126" s="381">
        <v>100</v>
      </c>
    </row>
    <row r="127" spans="2:5" s="383" customFormat="1" ht="25.2" customHeight="1" x14ac:dyDescent="0.25">
      <c r="B127" s="384" t="s">
        <v>602</v>
      </c>
      <c r="C127" s="384" t="s">
        <v>324</v>
      </c>
      <c r="D127" s="385">
        <v>4.5199999999999996</v>
      </c>
      <c r="E127" s="384">
        <v>100</v>
      </c>
    </row>
    <row r="128" spans="2:5" s="383" customFormat="1" ht="25.2" customHeight="1" x14ac:dyDescent="0.25">
      <c r="B128" s="381" t="s">
        <v>266</v>
      </c>
      <c r="C128" s="381" t="s">
        <v>150</v>
      </c>
      <c r="D128" s="382">
        <v>29.42</v>
      </c>
      <c r="E128" s="381">
        <v>125</v>
      </c>
    </row>
    <row r="129" spans="2:5" s="383" customFormat="1" ht="25.2" customHeight="1" x14ac:dyDescent="0.25">
      <c r="B129" s="384" t="s">
        <v>267</v>
      </c>
      <c r="C129" s="384" t="s">
        <v>619</v>
      </c>
      <c r="D129" s="385">
        <v>5.39</v>
      </c>
      <c r="E129" s="384">
        <v>100</v>
      </c>
    </row>
    <row r="130" spans="2:5" s="383" customFormat="1" ht="25.2" customHeight="1" x14ac:dyDescent="0.25">
      <c r="B130" s="381" t="s">
        <v>268</v>
      </c>
      <c r="C130" s="381" t="s">
        <v>150</v>
      </c>
      <c r="D130" s="382">
        <v>15.55</v>
      </c>
      <c r="E130" s="381">
        <v>100</v>
      </c>
    </row>
    <row r="131" spans="2:5" s="383" customFormat="1" ht="25.2" customHeight="1" x14ac:dyDescent="0.25">
      <c r="B131" s="384" t="s">
        <v>269</v>
      </c>
      <c r="C131" s="384" t="s">
        <v>150</v>
      </c>
      <c r="D131" s="385">
        <v>1.92</v>
      </c>
      <c r="E131" s="384">
        <v>100</v>
      </c>
    </row>
    <row r="132" spans="2:5" s="383" customFormat="1" ht="25.2" customHeight="1" x14ac:dyDescent="0.25">
      <c r="B132" s="381" t="s">
        <v>270</v>
      </c>
      <c r="C132" s="381" t="s">
        <v>620</v>
      </c>
      <c r="D132" s="382">
        <v>0.41</v>
      </c>
      <c r="E132" s="381">
        <v>100</v>
      </c>
    </row>
    <row r="133" spans="2:5" s="383" customFormat="1" ht="25.2" customHeight="1" x14ac:dyDescent="0.25">
      <c r="B133" s="384" t="s">
        <v>271</v>
      </c>
      <c r="C133" s="384" t="s">
        <v>619</v>
      </c>
      <c r="D133" s="385">
        <v>2.83</v>
      </c>
      <c r="E133" s="384">
        <v>100</v>
      </c>
    </row>
    <row r="134" spans="2:5" s="383" customFormat="1" ht="25.2" customHeight="1" x14ac:dyDescent="0.25">
      <c r="B134" s="381" t="s">
        <v>272</v>
      </c>
      <c r="C134" s="381" t="s">
        <v>170</v>
      </c>
      <c r="D134" s="382">
        <v>3.54</v>
      </c>
      <c r="E134" s="381">
        <v>100</v>
      </c>
    </row>
    <row r="135" spans="2:5" s="383" customFormat="1" ht="25.2" customHeight="1" x14ac:dyDescent="0.25">
      <c r="B135" s="384" t="s">
        <v>273</v>
      </c>
      <c r="C135" s="384" t="s">
        <v>150</v>
      </c>
      <c r="D135" s="385">
        <v>3.15</v>
      </c>
      <c r="E135" s="384">
        <v>100</v>
      </c>
    </row>
    <row r="136" spans="2:5" s="383" customFormat="1" ht="25.2" customHeight="1" x14ac:dyDescent="0.25">
      <c r="B136" s="381" t="s">
        <v>274</v>
      </c>
      <c r="C136" s="381" t="s">
        <v>150</v>
      </c>
      <c r="D136" s="382">
        <v>1.71</v>
      </c>
      <c r="E136" s="381">
        <v>100</v>
      </c>
    </row>
    <row r="137" spans="2:5" s="383" customFormat="1" ht="25.2" customHeight="1" x14ac:dyDescent="0.25">
      <c r="B137" s="384" t="s">
        <v>275</v>
      </c>
      <c r="C137" s="384" t="s">
        <v>150</v>
      </c>
      <c r="D137" s="385">
        <v>5.16</v>
      </c>
      <c r="E137" s="384">
        <v>100</v>
      </c>
    </row>
    <row r="138" spans="2:5" s="383" customFormat="1" ht="25.2" customHeight="1" x14ac:dyDescent="0.25">
      <c r="B138" s="381" t="s">
        <v>276</v>
      </c>
      <c r="C138" s="381" t="s">
        <v>165</v>
      </c>
      <c r="D138" s="382">
        <v>14.24</v>
      </c>
      <c r="E138" s="381">
        <v>100</v>
      </c>
    </row>
    <row r="139" spans="2:5" s="383" customFormat="1" ht="25.2" customHeight="1" x14ac:dyDescent="0.25">
      <c r="B139" s="384" t="s">
        <v>277</v>
      </c>
      <c r="C139" s="384" t="s">
        <v>150</v>
      </c>
      <c r="D139" s="385">
        <v>10.02</v>
      </c>
      <c r="E139" s="384">
        <v>100</v>
      </c>
    </row>
    <row r="140" spans="2:5" s="383" customFormat="1" ht="25.2" customHeight="1" x14ac:dyDescent="0.25">
      <c r="B140" s="381" t="s">
        <v>278</v>
      </c>
      <c r="C140" s="381" t="s">
        <v>619</v>
      </c>
      <c r="D140" s="382">
        <v>37.24</v>
      </c>
      <c r="E140" s="381">
        <v>125</v>
      </c>
    </row>
    <row r="141" spans="2:5" s="383" customFormat="1" ht="25.2" customHeight="1" x14ac:dyDescent="0.25">
      <c r="B141" s="384" t="s">
        <v>279</v>
      </c>
      <c r="C141" s="384" t="s">
        <v>150</v>
      </c>
      <c r="D141" s="385">
        <v>34.18</v>
      </c>
      <c r="E141" s="384">
        <v>125</v>
      </c>
    </row>
    <row r="142" spans="2:5" s="383" customFormat="1" ht="25.2" customHeight="1" x14ac:dyDescent="0.25">
      <c r="B142" s="381" t="s">
        <v>603</v>
      </c>
      <c r="C142" s="381" t="s">
        <v>324</v>
      </c>
      <c r="D142" s="382">
        <v>2.52</v>
      </c>
      <c r="E142" s="381">
        <v>100</v>
      </c>
    </row>
    <row r="143" spans="2:5" s="383" customFormat="1" ht="25.2" customHeight="1" x14ac:dyDescent="0.25">
      <c r="B143" s="384" t="s">
        <v>280</v>
      </c>
      <c r="C143" s="384" t="s">
        <v>150</v>
      </c>
      <c r="D143" s="385">
        <v>32.68</v>
      </c>
      <c r="E143" s="384">
        <v>125</v>
      </c>
    </row>
    <row r="144" spans="2:5" s="383" customFormat="1" ht="25.2" customHeight="1" x14ac:dyDescent="0.25">
      <c r="B144" s="381" t="s">
        <v>281</v>
      </c>
      <c r="C144" s="381" t="s">
        <v>150</v>
      </c>
      <c r="D144" s="382">
        <v>11.18</v>
      </c>
      <c r="E144" s="381">
        <v>100</v>
      </c>
    </row>
    <row r="145" spans="2:5" s="383" customFormat="1" ht="25.2" customHeight="1" x14ac:dyDescent="0.25">
      <c r="B145" s="384" t="s">
        <v>282</v>
      </c>
      <c r="C145" s="384" t="s">
        <v>150</v>
      </c>
      <c r="D145" s="385">
        <v>5.77</v>
      </c>
      <c r="E145" s="384">
        <v>100</v>
      </c>
    </row>
    <row r="146" spans="2:5" s="383" customFormat="1" ht="25.2" customHeight="1" x14ac:dyDescent="0.25">
      <c r="B146" s="381" t="s">
        <v>283</v>
      </c>
      <c r="C146" s="381" t="s">
        <v>284</v>
      </c>
      <c r="D146" s="382">
        <v>23.59</v>
      </c>
      <c r="E146" s="381">
        <v>125</v>
      </c>
    </row>
    <row r="147" spans="2:5" s="383" customFormat="1" ht="25.2" customHeight="1" x14ac:dyDescent="0.25">
      <c r="B147" s="384" t="s">
        <v>285</v>
      </c>
      <c r="C147" s="384" t="s">
        <v>162</v>
      </c>
      <c r="D147" s="385">
        <v>63.31</v>
      </c>
      <c r="E147" s="384">
        <v>175</v>
      </c>
    </row>
    <row r="148" spans="2:5" s="383" customFormat="1" ht="25.2" customHeight="1" x14ac:dyDescent="0.25">
      <c r="B148" s="381" t="s">
        <v>286</v>
      </c>
      <c r="C148" s="381" t="s">
        <v>150</v>
      </c>
      <c r="D148" s="382">
        <v>5.59</v>
      </c>
      <c r="E148" s="381">
        <v>100</v>
      </c>
    </row>
    <row r="149" spans="2:5" s="383" customFormat="1" ht="25.2" customHeight="1" x14ac:dyDescent="0.25">
      <c r="B149" s="384" t="s">
        <v>287</v>
      </c>
      <c r="C149" s="384" t="s">
        <v>170</v>
      </c>
      <c r="D149" s="385">
        <v>0.48</v>
      </c>
      <c r="E149" s="384">
        <v>100</v>
      </c>
    </row>
    <row r="150" spans="2:5" s="383" customFormat="1" ht="25.2" customHeight="1" x14ac:dyDescent="0.25">
      <c r="B150" s="381" t="s">
        <v>288</v>
      </c>
      <c r="C150" s="381" t="s">
        <v>162</v>
      </c>
      <c r="D150" s="382">
        <v>140.07</v>
      </c>
      <c r="E150" s="381">
        <v>250</v>
      </c>
    </row>
    <row r="151" spans="2:5" s="383" customFormat="1" ht="25.2" customHeight="1" x14ac:dyDescent="0.25">
      <c r="B151" s="384" t="s">
        <v>289</v>
      </c>
      <c r="C151" s="384" t="s">
        <v>170</v>
      </c>
      <c r="D151" s="385">
        <v>16.63</v>
      </c>
      <c r="E151" s="384">
        <v>100</v>
      </c>
    </row>
    <row r="152" spans="2:5" s="383" customFormat="1" ht="25.2" customHeight="1" x14ac:dyDescent="0.25">
      <c r="B152" s="381" t="s">
        <v>290</v>
      </c>
      <c r="C152" s="381" t="s">
        <v>162</v>
      </c>
      <c r="D152" s="382">
        <v>115.04</v>
      </c>
      <c r="E152" s="381">
        <v>225</v>
      </c>
    </row>
    <row r="153" spans="2:5" s="383" customFormat="1" ht="25.2" customHeight="1" x14ac:dyDescent="0.25">
      <c r="B153" s="384" t="s">
        <v>604</v>
      </c>
      <c r="C153" s="384" t="s">
        <v>324</v>
      </c>
      <c r="D153" s="385">
        <v>3.93</v>
      </c>
      <c r="E153" s="384">
        <v>100</v>
      </c>
    </row>
    <row r="154" spans="2:5" s="383" customFormat="1" ht="25.2" customHeight="1" x14ac:dyDescent="0.25">
      <c r="B154" s="381" t="s">
        <v>291</v>
      </c>
      <c r="C154" s="381" t="s">
        <v>150</v>
      </c>
      <c r="D154" s="382">
        <v>1.77</v>
      </c>
      <c r="E154" s="381">
        <v>100</v>
      </c>
    </row>
    <row r="155" spans="2:5" s="383" customFormat="1" ht="25.2" customHeight="1" x14ac:dyDescent="0.25">
      <c r="B155" s="384" t="s">
        <v>292</v>
      </c>
      <c r="C155" s="384" t="s">
        <v>162</v>
      </c>
      <c r="D155" s="385">
        <v>89.12</v>
      </c>
      <c r="E155" s="384">
        <v>200</v>
      </c>
    </row>
    <row r="156" spans="2:5" s="383" customFormat="1" ht="25.2" customHeight="1" x14ac:dyDescent="0.25">
      <c r="B156" s="381" t="s">
        <v>293</v>
      </c>
      <c r="C156" s="381" t="s">
        <v>150</v>
      </c>
      <c r="D156" s="382">
        <v>32.159999999999997</v>
      </c>
      <c r="E156" s="381">
        <v>125</v>
      </c>
    </row>
    <row r="157" spans="2:5" s="383" customFormat="1" ht="25.2" customHeight="1" x14ac:dyDescent="0.25">
      <c r="B157" s="384" t="s">
        <v>294</v>
      </c>
      <c r="C157" s="384" t="s">
        <v>162</v>
      </c>
      <c r="D157" s="385">
        <v>53.65</v>
      </c>
      <c r="E157" s="384">
        <v>150</v>
      </c>
    </row>
    <row r="158" spans="2:5" s="383" customFormat="1" ht="25.2" customHeight="1" x14ac:dyDescent="0.25">
      <c r="B158" s="381" t="s">
        <v>295</v>
      </c>
      <c r="C158" s="381" t="s">
        <v>150</v>
      </c>
      <c r="D158" s="382">
        <v>4.79</v>
      </c>
      <c r="E158" s="381">
        <v>100</v>
      </c>
    </row>
    <row r="159" spans="2:5" s="383" customFormat="1" ht="25.2" customHeight="1" x14ac:dyDescent="0.25">
      <c r="B159" s="384" t="s">
        <v>296</v>
      </c>
      <c r="C159" s="384" t="s">
        <v>170</v>
      </c>
      <c r="D159" s="385">
        <v>10.48</v>
      </c>
      <c r="E159" s="384">
        <v>100</v>
      </c>
    </row>
    <row r="160" spans="2:5" s="383" customFormat="1" ht="25.2" customHeight="1" x14ac:dyDescent="0.25">
      <c r="B160" s="381" t="s">
        <v>297</v>
      </c>
      <c r="C160" s="381" t="s">
        <v>150</v>
      </c>
      <c r="D160" s="382">
        <v>30.61</v>
      </c>
      <c r="E160" s="381">
        <v>125</v>
      </c>
    </row>
    <row r="161" spans="2:5" s="383" customFormat="1" ht="25.2" customHeight="1" x14ac:dyDescent="0.25">
      <c r="B161" s="384" t="s">
        <v>298</v>
      </c>
      <c r="C161" s="384" t="s">
        <v>150</v>
      </c>
      <c r="D161" s="385">
        <v>22.78</v>
      </c>
      <c r="E161" s="384">
        <v>125</v>
      </c>
    </row>
    <row r="162" spans="2:5" s="383" customFormat="1" ht="25.2" customHeight="1" x14ac:dyDescent="0.25">
      <c r="B162" s="381" t="s">
        <v>299</v>
      </c>
      <c r="C162" s="381" t="s">
        <v>162</v>
      </c>
      <c r="D162" s="382">
        <v>24.59</v>
      </c>
      <c r="E162" s="381">
        <v>125</v>
      </c>
    </row>
    <row r="163" spans="2:5" s="383" customFormat="1" ht="25.2" customHeight="1" x14ac:dyDescent="0.25">
      <c r="B163" s="384" t="s">
        <v>300</v>
      </c>
      <c r="C163" s="384" t="s">
        <v>170</v>
      </c>
      <c r="D163" s="385">
        <v>0.88</v>
      </c>
      <c r="E163" s="384">
        <v>100</v>
      </c>
    </row>
    <row r="164" spans="2:5" s="383" customFormat="1" ht="25.2" customHeight="1" x14ac:dyDescent="0.25">
      <c r="B164" s="381" t="s">
        <v>605</v>
      </c>
      <c r="C164" s="381" t="s">
        <v>324</v>
      </c>
      <c r="D164" s="382">
        <v>7.52</v>
      </c>
      <c r="E164" s="381">
        <v>100</v>
      </c>
    </row>
    <row r="165" spans="2:5" s="383" customFormat="1" ht="25.2" customHeight="1" x14ac:dyDescent="0.25">
      <c r="B165" s="384" t="s">
        <v>301</v>
      </c>
      <c r="C165" s="384" t="s">
        <v>150</v>
      </c>
      <c r="D165" s="385">
        <v>10.9</v>
      </c>
      <c r="E165" s="384">
        <v>100</v>
      </c>
    </row>
    <row r="166" spans="2:5" s="383" customFormat="1" ht="25.2" customHeight="1" x14ac:dyDescent="0.25">
      <c r="B166" s="381" t="s">
        <v>302</v>
      </c>
      <c r="C166" s="381" t="s">
        <v>150</v>
      </c>
      <c r="D166" s="382">
        <v>1.71</v>
      </c>
      <c r="E166" s="381">
        <v>100</v>
      </c>
    </row>
    <row r="167" spans="2:5" s="383" customFormat="1" ht="25.2" customHeight="1" x14ac:dyDescent="0.25">
      <c r="B167" s="384" t="s">
        <v>303</v>
      </c>
      <c r="C167" s="384" t="s">
        <v>619</v>
      </c>
      <c r="D167" s="385">
        <v>0.09</v>
      </c>
      <c r="E167" s="384">
        <v>100</v>
      </c>
    </row>
    <row r="168" spans="2:5" s="383" customFormat="1" ht="25.2" customHeight="1" x14ac:dyDescent="0.25">
      <c r="B168" s="381" t="s">
        <v>304</v>
      </c>
      <c r="C168" s="381" t="s">
        <v>162</v>
      </c>
      <c r="D168" s="382">
        <v>28.45</v>
      </c>
      <c r="E168" s="381">
        <v>125</v>
      </c>
    </row>
    <row r="169" spans="2:5" s="383" customFormat="1" ht="25.2" customHeight="1" x14ac:dyDescent="0.25">
      <c r="B169" s="384" t="s">
        <v>305</v>
      </c>
      <c r="C169" s="384" t="s">
        <v>150</v>
      </c>
      <c r="D169" s="385">
        <v>3.92</v>
      </c>
      <c r="E169" s="384">
        <v>100</v>
      </c>
    </row>
    <row r="170" spans="2:5" s="383" customFormat="1" ht="25.2" customHeight="1" x14ac:dyDescent="0.25">
      <c r="B170" s="381" t="s">
        <v>306</v>
      </c>
      <c r="C170" s="381" t="s">
        <v>150</v>
      </c>
      <c r="D170" s="382">
        <v>2.86</v>
      </c>
      <c r="E170" s="381">
        <v>100</v>
      </c>
    </row>
    <row r="171" spans="2:5" s="383" customFormat="1" ht="25.2" customHeight="1" x14ac:dyDescent="0.25">
      <c r="B171" s="384" t="s">
        <v>307</v>
      </c>
      <c r="C171" s="384" t="s">
        <v>162</v>
      </c>
      <c r="D171" s="385">
        <v>53.5</v>
      </c>
      <c r="E171" s="384">
        <v>150</v>
      </c>
    </row>
    <row r="172" spans="2:5" s="383" customFormat="1" ht="25.2" customHeight="1" x14ac:dyDescent="0.25">
      <c r="B172" s="381" t="s">
        <v>308</v>
      </c>
      <c r="C172" s="381" t="s">
        <v>150</v>
      </c>
      <c r="D172" s="382">
        <v>2.1</v>
      </c>
      <c r="E172" s="381">
        <v>100</v>
      </c>
    </row>
    <row r="173" spans="2:5" s="383" customFormat="1" ht="25.2" customHeight="1" x14ac:dyDescent="0.25">
      <c r="B173" s="384" t="s">
        <v>309</v>
      </c>
      <c r="C173" s="384" t="s">
        <v>150</v>
      </c>
      <c r="D173" s="385">
        <v>11.79</v>
      </c>
      <c r="E173" s="384">
        <v>100</v>
      </c>
    </row>
    <row r="174" spans="2:5" s="383" customFormat="1" ht="25.2" customHeight="1" x14ac:dyDescent="0.25">
      <c r="B174" s="381" t="s">
        <v>310</v>
      </c>
      <c r="C174" s="381" t="s">
        <v>619</v>
      </c>
      <c r="D174" s="382">
        <v>4.92</v>
      </c>
      <c r="E174" s="381">
        <v>100</v>
      </c>
    </row>
    <row r="175" spans="2:5" s="383" customFormat="1" ht="25.2" customHeight="1" x14ac:dyDescent="0.25">
      <c r="B175" s="384" t="s">
        <v>311</v>
      </c>
      <c r="C175" s="384" t="s">
        <v>150</v>
      </c>
      <c r="D175" s="385">
        <v>35.51</v>
      </c>
      <c r="E175" s="384">
        <v>125</v>
      </c>
    </row>
    <row r="176" spans="2:5" s="383" customFormat="1" ht="25.2" customHeight="1" x14ac:dyDescent="0.25">
      <c r="B176" s="381" t="s">
        <v>312</v>
      </c>
      <c r="C176" s="381" t="s">
        <v>170</v>
      </c>
      <c r="D176" s="382">
        <v>0.97</v>
      </c>
      <c r="E176" s="381">
        <v>100</v>
      </c>
    </row>
    <row r="177" spans="2:5" s="383" customFormat="1" ht="25.2" customHeight="1" x14ac:dyDescent="0.25">
      <c r="B177" s="384" t="s">
        <v>313</v>
      </c>
      <c r="C177" s="384" t="s">
        <v>170</v>
      </c>
      <c r="D177" s="385">
        <v>3.73</v>
      </c>
      <c r="E177" s="384">
        <v>100</v>
      </c>
    </row>
    <row r="178" spans="2:5" s="383" customFormat="1" ht="25.2" customHeight="1" x14ac:dyDescent="0.25">
      <c r="B178" s="381" t="s">
        <v>314</v>
      </c>
      <c r="C178" s="381" t="s">
        <v>170</v>
      </c>
      <c r="D178" s="382">
        <v>1.45</v>
      </c>
      <c r="E178" s="381">
        <v>100</v>
      </c>
    </row>
    <row r="179" spans="2:5" s="383" customFormat="1" ht="25.2" customHeight="1" x14ac:dyDescent="0.25">
      <c r="B179" s="384" t="s">
        <v>315</v>
      </c>
      <c r="C179" s="384" t="s">
        <v>162</v>
      </c>
      <c r="D179" s="385">
        <v>150.1</v>
      </c>
      <c r="E179" s="384">
        <v>250</v>
      </c>
    </row>
    <row r="180" spans="2:5" s="383" customFormat="1" ht="25.2" customHeight="1" x14ac:dyDescent="0.25">
      <c r="B180" s="381" t="s">
        <v>316</v>
      </c>
      <c r="C180" s="381" t="s">
        <v>162</v>
      </c>
      <c r="D180" s="382">
        <v>119.18</v>
      </c>
      <c r="E180" s="381">
        <v>225</v>
      </c>
    </row>
    <row r="181" spans="2:5" s="383" customFormat="1" ht="25.2" customHeight="1" x14ac:dyDescent="0.25">
      <c r="B181" s="384" t="s">
        <v>606</v>
      </c>
      <c r="C181" s="384" t="s">
        <v>324</v>
      </c>
      <c r="D181" s="385">
        <v>4.62</v>
      </c>
      <c r="E181" s="384">
        <v>100</v>
      </c>
    </row>
    <row r="182" spans="2:5" s="383" customFormat="1" ht="25.2" customHeight="1" x14ac:dyDescent="0.25">
      <c r="B182" s="381" t="s">
        <v>317</v>
      </c>
      <c r="C182" s="381" t="s">
        <v>150</v>
      </c>
      <c r="D182" s="382">
        <v>1.0900000000000001</v>
      </c>
      <c r="E182" s="381">
        <v>100</v>
      </c>
    </row>
    <row r="183" spans="2:5" s="383" customFormat="1" ht="25.2" customHeight="1" x14ac:dyDescent="0.25">
      <c r="B183" s="384" t="s">
        <v>318</v>
      </c>
      <c r="C183" s="384" t="s">
        <v>170</v>
      </c>
      <c r="D183" s="385">
        <v>38.479999999999997</v>
      </c>
      <c r="E183" s="384">
        <v>125</v>
      </c>
    </row>
    <row r="184" spans="2:5" s="383" customFormat="1" ht="25.2" customHeight="1" x14ac:dyDescent="0.25">
      <c r="B184" s="381" t="s">
        <v>319</v>
      </c>
      <c r="C184" s="381" t="s">
        <v>162</v>
      </c>
      <c r="D184" s="382">
        <v>46.35</v>
      </c>
      <c r="E184" s="381">
        <v>150</v>
      </c>
    </row>
    <row r="185" spans="2:5" s="383" customFormat="1" ht="25.2" customHeight="1" x14ac:dyDescent="0.25">
      <c r="B185" s="384" t="s">
        <v>320</v>
      </c>
      <c r="C185" s="384" t="s">
        <v>165</v>
      </c>
      <c r="D185" s="385">
        <v>10.96</v>
      </c>
      <c r="E185" s="384">
        <v>100</v>
      </c>
    </row>
    <row r="186" spans="2:5" s="383" customFormat="1" ht="25.2" customHeight="1" x14ac:dyDescent="0.25">
      <c r="B186" s="381" t="s">
        <v>321</v>
      </c>
      <c r="C186" s="381" t="s">
        <v>165</v>
      </c>
      <c r="D186" s="382">
        <v>18.79</v>
      </c>
      <c r="E186" s="381">
        <v>100</v>
      </c>
    </row>
    <row r="187" spans="2:5" s="383" customFormat="1" ht="25.2" customHeight="1" x14ac:dyDescent="0.25">
      <c r="B187" s="384" t="s">
        <v>322</v>
      </c>
      <c r="C187" s="384" t="s">
        <v>162</v>
      </c>
      <c r="D187" s="385">
        <v>118.22</v>
      </c>
      <c r="E187" s="384">
        <v>225</v>
      </c>
    </row>
    <row r="188" spans="2:5" s="383" customFormat="1" ht="25.2" customHeight="1" x14ac:dyDescent="0.25">
      <c r="B188" s="381" t="s">
        <v>323</v>
      </c>
      <c r="C188" s="381" t="s">
        <v>324</v>
      </c>
      <c r="D188" s="382">
        <v>4.47</v>
      </c>
      <c r="E188" s="381">
        <v>100</v>
      </c>
    </row>
    <row r="189" spans="2:5" s="383" customFormat="1" ht="25.2" customHeight="1" x14ac:dyDescent="0.25">
      <c r="B189" s="384" t="s">
        <v>325</v>
      </c>
      <c r="C189" s="384" t="s">
        <v>150</v>
      </c>
      <c r="D189" s="385">
        <v>2.56</v>
      </c>
      <c r="E189" s="384">
        <v>100</v>
      </c>
    </row>
    <row r="190" spans="2:5" s="383" customFormat="1" ht="25.2" customHeight="1" x14ac:dyDescent="0.25">
      <c r="B190" s="381" t="s">
        <v>326</v>
      </c>
      <c r="C190" s="381" t="s">
        <v>165</v>
      </c>
      <c r="D190" s="382">
        <v>15.32</v>
      </c>
      <c r="E190" s="381">
        <v>100</v>
      </c>
    </row>
    <row r="191" spans="2:5" s="383" customFormat="1" ht="25.2" customHeight="1" x14ac:dyDescent="0.25">
      <c r="B191" s="384" t="s">
        <v>327</v>
      </c>
      <c r="C191" s="384" t="s">
        <v>170</v>
      </c>
      <c r="D191" s="385">
        <v>52.95</v>
      </c>
      <c r="E191" s="384">
        <v>150</v>
      </c>
    </row>
    <row r="192" spans="2:5" s="383" customFormat="1" ht="25.2" customHeight="1" x14ac:dyDescent="0.25">
      <c r="B192" s="381" t="s">
        <v>607</v>
      </c>
      <c r="C192" s="381" t="s">
        <v>324</v>
      </c>
      <c r="D192" s="382">
        <v>3.58</v>
      </c>
      <c r="E192" s="381">
        <v>100</v>
      </c>
    </row>
    <row r="193" spans="2:5" s="383" customFormat="1" ht="25.2" customHeight="1" x14ac:dyDescent="0.25">
      <c r="B193" s="384" t="s">
        <v>328</v>
      </c>
      <c r="C193" s="384" t="s">
        <v>150</v>
      </c>
      <c r="D193" s="385">
        <v>3.5</v>
      </c>
      <c r="E193" s="384">
        <v>100</v>
      </c>
    </row>
    <row r="194" spans="2:5" s="383" customFormat="1" ht="25.2" customHeight="1" x14ac:dyDescent="0.25">
      <c r="B194" s="381" t="s">
        <v>329</v>
      </c>
      <c r="C194" s="381" t="s">
        <v>162</v>
      </c>
      <c r="D194" s="382">
        <v>85.72</v>
      </c>
      <c r="E194" s="381">
        <v>200</v>
      </c>
    </row>
    <row r="195" spans="2:5" s="383" customFormat="1" ht="25.2" customHeight="1" x14ac:dyDescent="0.25">
      <c r="B195" s="384" t="s">
        <v>330</v>
      </c>
      <c r="C195" s="384" t="s">
        <v>150</v>
      </c>
      <c r="D195" s="385">
        <v>3.38</v>
      </c>
      <c r="E195" s="384">
        <v>100</v>
      </c>
    </row>
    <row r="196" spans="2:5" s="383" customFormat="1" ht="25.2" customHeight="1" x14ac:dyDescent="0.25">
      <c r="B196" s="381" t="s">
        <v>331</v>
      </c>
      <c r="C196" s="381" t="s">
        <v>150</v>
      </c>
      <c r="D196" s="382">
        <v>29.45</v>
      </c>
      <c r="E196" s="381">
        <v>125</v>
      </c>
    </row>
    <row r="197" spans="2:5" s="383" customFormat="1" ht="25.2" customHeight="1" x14ac:dyDescent="0.25">
      <c r="B197" s="384" t="s">
        <v>608</v>
      </c>
      <c r="C197" s="384" t="s">
        <v>324</v>
      </c>
      <c r="D197" s="385">
        <v>1.33</v>
      </c>
      <c r="E197" s="384">
        <v>100</v>
      </c>
    </row>
    <row r="198" spans="2:5" s="383" customFormat="1" ht="25.2" customHeight="1" x14ac:dyDescent="0.25">
      <c r="B198" s="381" t="s">
        <v>332</v>
      </c>
      <c r="C198" s="381" t="s">
        <v>620</v>
      </c>
      <c r="D198" s="382">
        <v>3.01</v>
      </c>
      <c r="E198" s="381">
        <v>100</v>
      </c>
    </row>
    <row r="199" spans="2:5" s="383" customFormat="1" ht="25.2" customHeight="1" x14ac:dyDescent="0.25">
      <c r="B199" s="384" t="s">
        <v>333</v>
      </c>
      <c r="C199" s="384" t="s">
        <v>165</v>
      </c>
      <c r="D199" s="385">
        <v>45.51</v>
      </c>
      <c r="E199" s="384">
        <v>150</v>
      </c>
    </row>
    <row r="200" spans="2:5" s="383" customFormat="1" ht="25.2" customHeight="1" x14ac:dyDescent="0.25">
      <c r="B200" s="381" t="s">
        <v>334</v>
      </c>
      <c r="C200" s="381" t="s">
        <v>170</v>
      </c>
      <c r="D200" s="382">
        <v>55.15</v>
      </c>
      <c r="E200" s="381">
        <v>150</v>
      </c>
    </row>
    <row r="201" spans="2:5" s="383" customFormat="1" ht="25.2" customHeight="1" x14ac:dyDescent="0.25">
      <c r="B201" s="384" t="s">
        <v>335</v>
      </c>
      <c r="C201" s="384" t="s">
        <v>150</v>
      </c>
      <c r="D201" s="385">
        <v>4.7699999999999996</v>
      </c>
      <c r="E201" s="384">
        <v>100</v>
      </c>
    </row>
    <row r="202" spans="2:5" s="383" customFormat="1" ht="25.2" customHeight="1" x14ac:dyDescent="0.25">
      <c r="B202" s="381" t="s">
        <v>336</v>
      </c>
      <c r="C202" s="381" t="s">
        <v>150</v>
      </c>
      <c r="D202" s="382">
        <v>1.93</v>
      </c>
      <c r="E202" s="381">
        <v>100</v>
      </c>
    </row>
    <row r="203" spans="2:5" s="383" customFormat="1" ht="25.2" customHeight="1" x14ac:dyDescent="0.25">
      <c r="B203" s="384" t="s">
        <v>337</v>
      </c>
      <c r="C203" s="384" t="s">
        <v>150</v>
      </c>
      <c r="D203" s="385">
        <v>1.44</v>
      </c>
      <c r="E203" s="384">
        <v>100</v>
      </c>
    </row>
    <row r="204" spans="2:5" s="383" customFormat="1" ht="25.2" customHeight="1" x14ac:dyDescent="0.25">
      <c r="B204" s="381" t="s">
        <v>338</v>
      </c>
      <c r="C204" s="381" t="s">
        <v>165</v>
      </c>
      <c r="D204" s="382">
        <v>50.99</v>
      </c>
      <c r="E204" s="381">
        <v>150</v>
      </c>
    </row>
    <row r="205" spans="2:5" s="383" customFormat="1" ht="25.2" customHeight="1" x14ac:dyDescent="0.25">
      <c r="B205" s="384" t="s">
        <v>339</v>
      </c>
      <c r="C205" s="384" t="s">
        <v>150</v>
      </c>
      <c r="D205" s="385">
        <v>14.75</v>
      </c>
      <c r="E205" s="384">
        <v>100</v>
      </c>
    </row>
    <row r="206" spans="2:5" s="383" customFormat="1" ht="25.2" customHeight="1" x14ac:dyDescent="0.25">
      <c r="B206" s="381" t="s">
        <v>340</v>
      </c>
      <c r="C206" s="381" t="s">
        <v>170</v>
      </c>
      <c r="D206" s="382">
        <v>15.11</v>
      </c>
      <c r="E206" s="381">
        <v>100</v>
      </c>
    </row>
    <row r="207" spans="2:5" s="383" customFormat="1" ht="25.2" customHeight="1" x14ac:dyDescent="0.25">
      <c r="B207" s="384" t="s">
        <v>341</v>
      </c>
      <c r="C207" s="384" t="s">
        <v>150</v>
      </c>
      <c r="D207" s="385">
        <v>1.1200000000000001</v>
      </c>
      <c r="E207" s="384">
        <v>100</v>
      </c>
    </row>
    <row r="208" spans="2:5" s="383" customFormat="1" ht="25.2" customHeight="1" x14ac:dyDescent="0.25">
      <c r="B208" s="381" t="s">
        <v>342</v>
      </c>
      <c r="C208" s="381" t="s">
        <v>284</v>
      </c>
      <c r="D208" s="382">
        <v>22.62</v>
      </c>
      <c r="E208" s="381">
        <v>125</v>
      </c>
    </row>
    <row r="209" spans="2:5" s="383" customFormat="1" ht="25.2" customHeight="1" x14ac:dyDescent="0.25">
      <c r="B209" s="384" t="s">
        <v>343</v>
      </c>
      <c r="C209" s="384" t="s">
        <v>170</v>
      </c>
      <c r="D209" s="385">
        <v>5.29</v>
      </c>
      <c r="E209" s="384">
        <v>100</v>
      </c>
    </row>
    <row r="210" spans="2:5" s="383" customFormat="1" ht="25.2" customHeight="1" x14ac:dyDescent="0.25">
      <c r="B210" s="381" t="s">
        <v>344</v>
      </c>
      <c r="C210" s="381" t="s">
        <v>162</v>
      </c>
      <c r="D210" s="382">
        <v>58.08</v>
      </c>
      <c r="E210" s="381">
        <v>150</v>
      </c>
    </row>
    <row r="211" spans="2:5" s="383" customFormat="1" ht="25.2" customHeight="1" x14ac:dyDescent="0.25">
      <c r="B211" s="384" t="s">
        <v>345</v>
      </c>
      <c r="C211" s="384" t="s">
        <v>620</v>
      </c>
      <c r="D211" s="385">
        <v>1.34</v>
      </c>
      <c r="E211" s="384">
        <v>100</v>
      </c>
    </row>
    <row r="212" spans="2:5" s="383" customFormat="1" ht="25.2" customHeight="1" x14ac:dyDescent="0.25">
      <c r="B212" s="381" t="s">
        <v>144</v>
      </c>
      <c r="C212" s="381" t="s">
        <v>150</v>
      </c>
      <c r="D212" s="382">
        <v>0.93</v>
      </c>
      <c r="E212" s="381">
        <v>100</v>
      </c>
    </row>
    <row r="213" spans="2:5" s="383" customFormat="1" ht="25.2" customHeight="1" x14ac:dyDescent="0.25">
      <c r="B213" s="384" t="s">
        <v>346</v>
      </c>
      <c r="C213" s="384" t="s">
        <v>150</v>
      </c>
      <c r="D213" s="385">
        <v>1.27</v>
      </c>
      <c r="E213" s="384">
        <v>100</v>
      </c>
    </row>
    <row r="214" spans="2:5" s="383" customFormat="1" ht="25.2" customHeight="1" x14ac:dyDescent="0.25">
      <c r="B214" s="381" t="s">
        <v>347</v>
      </c>
      <c r="C214" s="381" t="s">
        <v>150</v>
      </c>
      <c r="D214" s="382">
        <v>4.84</v>
      </c>
      <c r="E214" s="381">
        <v>100</v>
      </c>
    </row>
    <row r="215" spans="2:5" s="383" customFormat="1" ht="25.2" customHeight="1" x14ac:dyDescent="0.25">
      <c r="B215" s="384" t="s">
        <v>348</v>
      </c>
      <c r="C215" s="384" t="s">
        <v>620</v>
      </c>
      <c r="D215" s="385">
        <v>0.84</v>
      </c>
      <c r="E215" s="384">
        <v>100</v>
      </c>
    </row>
    <row r="216" spans="2:5" s="383" customFormat="1" ht="25.2" customHeight="1" x14ac:dyDescent="0.25">
      <c r="B216" s="381" t="s">
        <v>349</v>
      </c>
      <c r="C216" s="381" t="s">
        <v>170</v>
      </c>
      <c r="D216" s="382">
        <v>28.98</v>
      </c>
      <c r="E216" s="381">
        <v>125</v>
      </c>
    </row>
    <row r="217" spans="2:5" s="383" customFormat="1" ht="25.2" customHeight="1" x14ac:dyDescent="0.25">
      <c r="B217" s="384" t="s">
        <v>350</v>
      </c>
      <c r="C217" s="384" t="s">
        <v>619</v>
      </c>
      <c r="D217" s="385">
        <v>2.82</v>
      </c>
      <c r="E217" s="384">
        <v>100</v>
      </c>
    </row>
    <row r="218" spans="2:5" s="383" customFormat="1" ht="25.2" customHeight="1" x14ac:dyDescent="0.25">
      <c r="B218" s="381" t="s">
        <v>351</v>
      </c>
      <c r="C218" s="381" t="s">
        <v>170</v>
      </c>
      <c r="D218" s="382">
        <v>9.91</v>
      </c>
      <c r="E218" s="381">
        <v>100</v>
      </c>
    </row>
    <row r="219" spans="2:5" s="383" customFormat="1" ht="25.2" customHeight="1" x14ac:dyDescent="0.25">
      <c r="B219" s="384" t="s">
        <v>352</v>
      </c>
      <c r="C219" s="384" t="s">
        <v>150</v>
      </c>
      <c r="D219" s="385">
        <v>3.43</v>
      </c>
      <c r="E219" s="384">
        <v>100</v>
      </c>
    </row>
    <row r="220" spans="2:5" s="383" customFormat="1" ht="25.2" customHeight="1" x14ac:dyDescent="0.25">
      <c r="B220" s="381" t="s">
        <v>353</v>
      </c>
      <c r="C220" s="381" t="s">
        <v>170</v>
      </c>
      <c r="D220" s="382">
        <v>1.1200000000000001</v>
      </c>
      <c r="E220" s="381">
        <v>100</v>
      </c>
    </row>
    <row r="221" spans="2:5" s="383" customFormat="1" ht="25.2" customHeight="1" x14ac:dyDescent="0.25">
      <c r="B221" s="384" t="s">
        <v>354</v>
      </c>
      <c r="C221" s="384" t="s">
        <v>619</v>
      </c>
      <c r="D221" s="385">
        <v>0.42</v>
      </c>
      <c r="E221" s="384">
        <v>100</v>
      </c>
    </row>
    <row r="222" spans="2:5" s="383" customFormat="1" ht="25.2" customHeight="1" x14ac:dyDescent="0.25">
      <c r="B222" s="381" t="s">
        <v>355</v>
      </c>
      <c r="C222" s="381" t="s">
        <v>619</v>
      </c>
      <c r="D222" s="382">
        <v>0.09</v>
      </c>
      <c r="E222" s="381">
        <v>100</v>
      </c>
    </row>
    <row r="223" spans="2:5" s="383" customFormat="1" ht="25.2" customHeight="1" x14ac:dyDescent="0.25">
      <c r="B223" s="384" t="s">
        <v>356</v>
      </c>
      <c r="C223" s="384" t="s">
        <v>170</v>
      </c>
      <c r="D223" s="385">
        <v>3.25</v>
      </c>
      <c r="E223" s="384">
        <v>100</v>
      </c>
    </row>
    <row r="224" spans="2:5" s="383" customFormat="1" ht="25.2" customHeight="1" x14ac:dyDescent="0.25">
      <c r="B224" s="381" t="s">
        <v>357</v>
      </c>
      <c r="C224" s="381" t="s">
        <v>150</v>
      </c>
      <c r="D224" s="382">
        <v>2.34</v>
      </c>
      <c r="E224" s="381">
        <v>100</v>
      </c>
    </row>
    <row r="225" spans="2:5" s="383" customFormat="1" ht="25.2" customHeight="1" x14ac:dyDescent="0.25">
      <c r="B225" s="384" t="s">
        <v>358</v>
      </c>
      <c r="C225" s="384" t="s">
        <v>150</v>
      </c>
      <c r="D225" s="385">
        <v>1.96</v>
      </c>
      <c r="E225" s="384">
        <v>100</v>
      </c>
    </row>
    <row r="226" spans="2:5" s="383" customFormat="1" ht="25.2" customHeight="1" x14ac:dyDescent="0.25">
      <c r="B226" s="381" t="s">
        <v>359</v>
      </c>
      <c r="C226" s="381" t="s">
        <v>165</v>
      </c>
      <c r="D226" s="382">
        <v>28.26</v>
      </c>
      <c r="E226" s="381">
        <v>125</v>
      </c>
    </row>
    <row r="227" spans="2:5" s="383" customFormat="1" ht="25.2" customHeight="1" x14ac:dyDescent="0.25">
      <c r="B227" s="384" t="s">
        <v>360</v>
      </c>
      <c r="C227" s="384" t="s">
        <v>150</v>
      </c>
      <c r="D227" s="385">
        <v>6.05</v>
      </c>
      <c r="E227" s="384">
        <v>100</v>
      </c>
    </row>
    <row r="228" spans="2:5" s="383" customFormat="1" ht="25.2" customHeight="1" x14ac:dyDescent="0.25">
      <c r="B228" s="381" t="s">
        <v>361</v>
      </c>
      <c r="C228" s="381" t="s">
        <v>162</v>
      </c>
      <c r="D228" s="382">
        <v>103.47</v>
      </c>
      <c r="E228" s="381">
        <v>225</v>
      </c>
    </row>
    <row r="229" spans="2:5" s="383" customFormat="1" ht="25.2" customHeight="1" x14ac:dyDescent="0.25">
      <c r="B229" s="384" t="s">
        <v>362</v>
      </c>
      <c r="C229" s="384" t="s">
        <v>170</v>
      </c>
      <c r="D229" s="385">
        <v>8.82</v>
      </c>
      <c r="E229" s="384">
        <v>100</v>
      </c>
    </row>
    <row r="230" spans="2:5" s="383" customFormat="1" ht="25.2" customHeight="1" x14ac:dyDescent="0.25">
      <c r="B230" s="381" t="s">
        <v>363</v>
      </c>
      <c r="C230" s="381" t="s">
        <v>620</v>
      </c>
      <c r="D230" s="382">
        <v>1.1200000000000001</v>
      </c>
      <c r="E230" s="381">
        <v>100</v>
      </c>
    </row>
    <row r="231" spans="2:5" s="383" customFormat="1" ht="25.2" customHeight="1" x14ac:dyDescent="0.25">
      <c r="B231" s="384" t="s">
        <v>609</v>
      </c>
      <c r="C231" s="384" t="s">
        <v>324</v>
      </c>
      <c r="D231" s="385">
        <v>1.75</v>
      </c>
      <c r="E231" s="384">
        <v>100</v>
      </c>
    </row>
    <row r="232" spans="2:5" s="383" customFormat="1" ht="25.2" customHeight="1" x14ac:dyDescent="0.25">
      <c r="B232" s="381" t="s">
        <v>364</v>
      </c>
      <c r="C232" s="381" t="s">
        <v>619</v>
      </c>
      <c r="D232" s="382">
        <v>1.51</v>
      </c>
      <c r="E232" s="381">
        <v>100</v>
      </c>
    </row>
    <row r="233" spans="2:5" s="383" customFormat="1" ht="25.2" customHeight="1" x14ac:dyDescent="0.25">
      <c r="B233" s="384" t="s">
        <v>365</v>
      </c>
      <c r="C233" s="384" t="s">
        <v>150</v>
      </c>
      <c r="D233" s="385">
        <v>0.93</v>
      </c>
      <c r="E233" s="384">
        <v>100</v>
      </c>
    </row>
    <row r="234" spans="2:5" s="383" customFormat="1" ht="25.2" customHeight="1" x14ac:dyDescent="0.25">
      <c r="B234" s="381" t="s">
        <v>366</v>
      </c>
      <c r="C234" s="381" t="s">
        <v>150</v>
      </c>
      <c r="D234" s="382">
        <v>3.87</v>
      </c>
      <c r="E234" s="381">
        <v>100</v>
      </c>
    </row>
    <row r="235" spans="2:5" s="383" customFormat="1" ht="25.2" customHeight="1" x14ac:dyDescent="0.25">
      <c r="B235" s="384" t="s">
        <v>367</v>
      </c>
      <c r="C235" s="384" t="s">
        <v>170</v>
      </c>
      <c r="D235" s="385">
        <v>8.3000000000000007</v>
      </c>
      <c r="E235" s="384">
        <v>100</v>
      </c>
    </row>
    <row r="236" spans="2:5" s="383" customFormat="1" ht="25.2" customHeight="1" x14ac:dyDescent="0.25">
      <c r="B236" s="381" t="s">
        <v>368</v>
      </c>
      <c r="C236" s="381" t="s">
        <v>150</v>
      </c>
      <c r="D236" s="382">
        <v>3.65</v>
      </c>
      <c r="E236" s="381">
        <v>100</v>
      </c>
    </row>
    <row r="237" spans="2:5" s="383" customFormat="1" ht="25.2" customHeight="1" x14ac:dyDescent="0.25">
      <c r="B237" s="384" t="s">
        <v>369</v>
      </c>
      <c r="C237" s="384" t="s">
        <v>150</v>
      </c>
      <c r="D237" s="385">
        <v>1.33</v>
      </c>
      <c r="E237" s="384">
        <v>100</v>
      </c>
    </row>
    <row r="238" spans="2:5" s="383" customFormat="1" ht="25.2" customHeight="1" x14ac:dyDescent="0.25">
      <c r="B238" s="381" t="s">
        <v>370</v>
      </c>
      <c r="C238" s="381" t="s">
        <v>619</v>
      </c>
      <c r="D238" s="382">
        <v>7.33</v>
      </c>
      <c r="E238" s="381">
        <v>100</v>
      </c>
    </row>
    <row r="239" spans="2:5" s="383" customFormat="1" ht="25.2" customHeight="1" x14ac:dyDescent="0.25">
      <c r="B239" s="384" t="s">
        <v>371</v>
      </c>
      <c r="C239" s="384" t="s">
        <v>170</v>
      </c>
      <c r="D239" s="385">
        <v>2.02</v>
      </c>
      <c r="E239" s="384">
        <v>100</v>
      </c>
    </row>
    <row r="240" spans="2:5" s="383" customFormat="1" ht="25.2" customHeight="1" x14ac:dyDescent="0.25">
      <c r="B240" s="381" t="s">
        <v>372</v>
      </c>
      <c r="C240" s="381" t="s">
        <v>150</v>
      </c>
      <c r="D240" s="382">
        <v>1.07</v>
      </c>
      <c r="E240" s="381">
        <v>100</v>
      </c>
    </row>
    <row r="241" spans="2:5" s="383" customFormat="1" ht="25.2" customHeight="1" x14ac:dyDescent="0.25">
      <c r="B241" s="384" t="s">
        <v>373</v>
      </c>
      <c r="C241" s="384" t="s">
        <v>170</v>
      </c>
      <c r="D241" s="385">
        <v>3.79</v>
      </c>
      <c r="E241" s="384">
        <v>100</v>
      </c>
    </row>
    <row r="242" spans="2:5" s="383" customFormat="1" ht="25.2" customHeight="1" x14ac:dyDescent="0.25">
      <c r="B242" s="381" t="s">
        <v>374</v>
      </c>
      <c r="C242" s="381" t="s">
        <v>170</v>
      </c>
      <c r="D242" s="382">
        <v>6.01</v>
      </c>
      <c r="E242" s="381">
        <v>100</v>
      </c>
    </row>
    <row r="243" spans="2:5" s="383" customFormat="1" ht="25.2" customHeight="1" x14ac:dyDescent="0.25">
      <c r="B243" s="384" t="s">
        <v>375</v>
      </c>
      <c r="C243" s="384" t="s">
        <v>165</v>
      </c>
      <c r="D243" s="385">
        <v>26.13</v>
      </c>
      <c r="E243" s="384">
        <v>125</v>
      </c>
    </row>
    <row r="244" spans="2:5" s="383" customFormat="1" ht="25.2" customHeight="1" x14ac:dyDescent="0.25">
      <c r="B244" s="381" t="s">
        <v>376</v>
      </c>
      <c r="C244" s="381" t="s">
        <v>150</v>
      </c>
      <c r="D244" s="382">
        <v>2.36</v>
      </c>
      <c r="E244" s="381">
        <v>100</v>
      </c>
    </row>
    <row r="245" spans="2:5" s="383" customFormat="1" ht="25.2" customHeight="1" x14ac:dyDescent="0.25">
      <c r="B245" s="384" t="s">
        <v>377</v>
      </c>
      <c r="C245" s="384" t="s">
        <v>150</v>
      </c>
      <c r="D245" s="385">
        <v>4.01</v>
      </c>
      <c r="E245" s="384">
        <v>100</v>
      </c>
    </row>
    <row r="246" spans="2:5" s="383" customFormat="1" ht="25.2" customHeight="1" x14ac:dyDescent="0.25">
      <c r="B246" s="381" t="s">
        <v>378</v>
      </c>
      <c r="C246" s="381" t="s">
        <v>170</v>
      </c>
      <c r="D246" s="382">
        <v>0.79</v>
      </c>
      <c r="E246" s="381">
        <v>100</v>
      </c>
    </row>
    <row r="247" spans="2:5" s="383" customFormat="1" ht="25.2" customHeight="1" x14ac:dyDescent="0.25">
      <c r="B247" s="384" t="s">
        <v>379</v>
      </c>
      <c r="C247" s="384" t="s">
        <v>170</v>
      </c>
      <c r="D247" s="385">
        <v>0.66</v>
      </c>
      <c r="E247" s="384">
        <v>100</v>
      </c>
    </row>
    <row r="248" spans="2:5" s="383" customFormat="1" ht="25.2" customHeight="1" x14ac:dyDescent="0.25">
      <c r="B248" s="381" t="s">
        <v>380</v>
      </c>
      <c r="C248" s="381" t="s">
        <v>150</v>
      </c>
      <c r="D248" s="382">
        <v>37.74</v>
      </c>
      <c r="E248" s="381">
        <v>125</v>
      </c>
    </row>
    <row r="249" spans="2:5" s="383" customFormat="1" ht="25.2" customHeight="1" x14ac:dyDescent="0.25">
      <c r="B249" s="384" t="s">
        <v>381</v>
      </c>
      <c r="C249" s="384" t="s">
        <v>170</v>
      </c>
      <c r="D249" s="385">
        <v>44.37</v>
      </c>
      <c r="E249" s="384">
        <v>150</v>
      </c>
    </row>
    <row r="250" spans="2:5" s="383" customFormat="1" ht="25.2" customHeight="1" x14ac:dyDescent="0.25">
      <c r="B250" s="381" t="s">
        <v>610</v>
      </c>
      <c r="C250" s="381" t="s">
        <v>324</v>
      </c>
      <c r="D250" s="382">
        <v>4.1100000000000003</v>
      </c>
      <c r="E250" s="381">
        <v>100</v>
      </c>
    </row>
    <row r="251" spans="2:5" s="383" customFormat="1" ht="25.2" customHeight="1" x14ac:dyDescent="0.25">
      <c r="B251" s="384" t="s">
        <v>382</v>
      </c>
      <c r="C251" s="384" t="s">
        <v>150</v>
      </c>
      <c r="D251" s="385">
        <v>17.940000000000001</v>
      </c>
      <c r="E251" s="384">
        <v>100</v>
      </c>
    </row>
    <row r="252" spans="2:5" s="383" customFormat="1" ht="25.2" customHeight="1" x14ac:dyDescent="0.25">
      <c r="B252" s="381" t="s">
        <v>383</v>
      </c>
      <c r="C252" s="381" t="s">
        <v>150</v>
      </c>
      <c r="D252" s="382">
        <v>26.22</v>
      </c>
      <c r="E252" s="381">
        <v>125</v>
      </c>
    </row>
    <row r="253" spans="2:5" s="383" customFormat="1" ht="25.2" customHeight="1" x14ac:dyDescent="0.25">
      <c r="B253" s="384" t="s">
        <v>384</v>
      </c>
      <c r="C253" s="384" t="s">
        <v>165</v>
      </c>
      <c r="D253" s="385">
        <v>17.670000000000002</v>
      </c>
      <c r="E253" s="384">
        <v>100</v>
      </c>
    </row>
    <row r="254" spans="2:5" s="383" customFormat="1" ht="25.2" customHeight="1" x14ac:dyDescent="0.25">
      <c r="B254" s="381" t="s">
        <v>385</v>
      </c>
      <c r="C254" s="381" t="s">
        <v>619</v>
      </c>
      <c r="D254" s="382">
        <v>0.22</v>
      </c>
      <c r="E254" s="381">
        <v>100</v>
      </c>
    </row>
    <row r="255" spans="2:5" s="383" customFormat="1" ht="25.2" customHeight="1" x14ac:dyDescent="0.25">
      <c r="B255" s="384" t="s">
        <v>386</v>
      </c>
      <c r="C255" s="384" t="s">
        <v>150</v>
      </c>
      <c r="D255" s="385">
        <v>36.409999999999997</v>
      </c>
      <c r="E255" s="384">
        <v>125</v>
      </c>
    </row>
    <row r="256" spans="2:5" s="383" customFormat="1" ht="25.2" customHeight="1" x14ac:dyDescent="0.25">
      <c r="B256" s="381" t="s">
        <v>611</v>
      </c>
      <c r="C256" s="381" t="s">
        <v>324</v>
      </c>
      <c r="D256" s="382">
        <v>2.93</v>
      </c>
      <c r="E256" s="381">
        <v>100</v>
      </c>
    </row>
    <row r="257" spans="2:5" s="383" customFormat="1" ht="25.2" customHeight="1" x14ac:dyDescent="0.25">
      <c r="B257" s="384" t="s">
        <v>387</v>
      </c>
      <c r="C257" s="384" t="s">
        <v>170</v>
      </c>
      <c r="D257" s="385">
        <v>0.78</v>
      </c>
      <c r="E257" s="384">
        <v>100</v>
      </c>
    </row>
    <row r="258" spans="2:5" s="383" customFormat="1" ht="25.2" customHeight="1" x14ac:dyDescent="0.25">
      <c r="B258" s="381" t="s">
        <v>388</v>
      </c>
      <c r="C258" s="381" t="s">
        <v>150</v>
      </c>
      <c r="D258" s="382">
        <v>5.89</v>
      </c>
      <c r="E258" s="381">
        <v>100</v>
      </c>
    </row>
    <row r="259" spans="2:5" s="383" customFormat="1" ht="25.2" customHeight="1" x14ac:dyDescent="0.25">
      <c r="B259" s="384" t="s">
        <v>389</v>
      </c>
      <c r="C259" s="384" t="s">
        <v>619</v>
      </c>
      <c r="D259" s="385">
        <v>0.28999999999999998</v>
      </c>
      <c r="E259" s="384">
        <v>100</v>
      </c>
    </row>
    <row r="260" spans="2:5" s="383" customFormat="1" ht="25.2" customHeight="1" x14ac:dyDescent="0.25">
      <c r="B260" s="381" t="s">
        <v>390</v>
      </c>
      <c r="C260" s="381" t="s">
        <v>170</v>
      </c>
      <c r="D260" s="382">
        <v>6.51</v>
      </c>
      <c r="E260" s="381">
        <v>100</v>
      </c>
    </row>
    <row r="261" spans="2:5" s="383" customFormat="1" ht="25.2" customHeight="1" x14ac:dyDescent="0.25">
      <c r="B261" s="384" t="s">
        <v>391</v>
      </c>
      <c r="C261" s="384" t="s">
        <v>170</v>
      </c>
      <c r="D261" s="385">
        <v>34.07</v>
      </c>
      <c r="E261" s="384">
        <v>125</v>
      </c>
    </row>
    <row r="262" spans="2:5" s="383" customFormat="1" ht="25.2" customHeight="1" x14ac:dyDescent="0.25">
      <c r="B262" s="381" t="s">
        <v>392</v>
      </c>
      <c r="C262" s="381" t="s">
        <v>170</v>
      </c>
      <c r="D262" s="382">
        <v>53.07</v>
      </c>
      <c r="E262" s="381">
        <v>150</v>
      </c>
    </row>
    <row r="263" spans="2:5" s="383" customFormat="1" ht="25.2" customHeight="1" x14ac:dyDescent="0.25">
      <c r="B263" s="384" t="s">
        <v>393</v>
      </c>
      <c r="C263" s="384" t="s">
        <v>170</v>
      </c>
      <c r="D263" s="385">
        <v>0.26</v>
      </c>
      <c r="E263" s="384">
        <v>100</v>
      </c>
    </row>
    <row r="264" spans="2:5" s="383" customFormat="1" ht="25.2" customHeight="1" x14ac:dyDescent="0.25">
      <c r="B264" s="381" t="s">
        <v>394</v>
      </c>
      <c r="C264" s="381" t="s">
        <v>150</v>
      </c>
      <c r="D264" s="382">
        <v>11.45</v>
      </c>
      <c r="E264" s="381">
        <v>100</v>
      </c>
    </row>
    <row r="265" spans="2:5" s="383" customFormat="1" ht="25.2" customHeight="1" x14ac:dyDescent="0.25">
      <c r="B265" s="384" t="s">
        <v>395</v>
      </c>
      <c r="C265" s="384" t="s">
        <v>170</v>
      </c>
      <c r="D265" s="385">
        <v>45.28</v>
      </c>
      <c r="E265" s="384">
        <v>150</v>
      </c>
    </row>
    <row r="266" spans="2:5" s="383" customFormat="1" ht="25.2" customHeight="1" x14ac:dyDescent="0.25">
      <c r="B266" s="381" t="s">
        <v>396</v>
      </c>
      <c r="C266" s="381" t="s">
        <v>162</v>
      </c>
      <c r="D266" s="382">
        <v>56.96</v>
      </c>
      <c r="E266" s="381">
        <v>150</v>
      </c>
    </row>
    <row r="267" spans="2:5" s="383" customFormat="1" ht="25.2" customHeight="1" x14ac:dyDescent="0.25">
      <c r="B267" s="384" t="s">
        <v>397</v>
      </c>
      <c r="C267" s="384" t="s">
        <v>170</v>
      </c>
      <c r="D267" s="385">
        <v>5.68</v>
      </c>
      <c r="E267" s="384">
        <v>100</v>
      </c>
    </row>
    <row r="268" spans="2:5" s="383" customFormat="1" ht="25.2" customHeight="1" x14ac:dyDescent="0.25">
      <c r="B268" s="381" t="s">
        <v>398</v>
      </c>
      <c r="C268" s="381" t="s">
        <v>150</v>
      </c>
      <c r="D268" s="382">
        <v>16.190000000000001</v>
      </c>
      <c r="E268" s="381">
        <v>100</v>
      </c>
    </row>
    <row r="269" spans="2:5" s="383" customFormat="1" ht="25.2" customHeight="1" x14ac:dyDescent="0.25">
      <c r="B269" s="384" t="s">
        <v>399</v>
      </c>
      <c r="C269" s="384" t="s">
        <v>150</v>
      </c>
      <c r="D269" s="385">
        <v>12.32</v>
      </c>
      <c r="E269" s="384">
        <v>100</v>
      </c>
    </row>
    <row r="270" spans="2:5" s="383" customFormat="1" ht="25.2" customHeight="1" x14ac:dyDescent="0.25">
      <c r="B270" s="381" t="s">
        <v>400</v>
      </c>
      <c r="C270" s="381" t="s">
        <v>619</v>
      </c>
      <c r="D270" s="382">
        <v>7.23</v>
      </c>
      <c r="E270" s="381">
        <v>100</v>
      </c>
    </row>
    <row r="271" spans="2:5" s="383" customFormat="1" ht="25.2" customHeight="1" x14ac:dyDescent="0.25">
      <c r="B271" s="384" t="s">
        <v>401</v>
      </c>
      <c r="C271" s="384" t="s">
        <v>170</v>
      </c>
      <c r="D271" s="385">
        <v>5.73</v>
      </c>
      <c r="E271" s="384">
        <v>100</v>
      </c>
    </row>
    <row r="272" spans="2:5" s="383" customFormat="1" ht="25.2" customHeight="1" x14ac:dyDescent="0.25">
      <c r="B272" s="381" t="s">
        <v>402</v>
      </c>
      <c r="C272" s="381" t="s">
        <v>150</v>
      </c>
      <c r="D272" s="382">
        <v>1.1299999999999999</v>
      </c>
      <c r="E272" s="381">
        <v>100</v>
      </c>
    </row>
    <row r="273" spans="2:5" s="383" customFormat="1" ht="25.2" customHeight="1" x14ac:dyDescent="0.25">
      <c r="B273" s="384" t="s">
        <v>403</v>
      </c>
      <c r="C273" s="384" t="s">
        <v>162</v>
      </c>
      <c r="D273" s="385">
        <v>34.270000000000003</v>
      </c>
      <c r="E273" s="384">
        <v>125</v>
      </c>
    </row>
    <row r="274" spans="2:5" s="383" customFormat="1" ht="25.2" customHeight="1" x14ac:dyDescent="0.25">
      <c r="B274" s="381" t="s">
        <v>404</v>
      </c>
      <c r="C274" s="381" t="s">
        <v>165</v>
      </c>
      <c r="D274" s="382">
        <v>14.9</v>
      </c>
      <c r="E274" s="381">
        <v>100</v>
      </c>
    </row>
    <row r="275" spans="2:5" s="383" customFormat="1" ht="25.2" customHeight="1" x14ac:dyDescent="0.25">
      <c r="B275" s="384" t="s">
        <v>405</v>
      </c>
      <c r="C275" s="384" t="s">
        <v>150</v>
      </c>
      <c r="D275" s="385">
        <v>5.38</v>
      </c>
      <c r="E275" s="384">
        <v>100</v>
      </c>
    </row>
    <row r="276" spans="2:5" s="383" customFormat="1" ht="25.2" customHeight="1" x14ac:dyDescent="0.25">
      <c r="B276" s="381" t="s">
        <v>406</v>
      </c>
      <c r="C276" s="381" t="s">
        <v>150</v>
      </c>
      <c r="D276" s="382">
        <v>5.29</v>
      </c>
      <c r="E276" s="381">
        <v>100</v>
      </c>
    </row>
    <row r="277" spans="2:5" s="383" customFormat="1" ht="25.2" customHeight="1" x14ac:dyDescent="0.25">
      <c r="B277" s="384" t="s">
        <v>407</v>
      </c>
      <c r="C277" s="384" t="s">
        <v>150</v>
      </c>
      <c r="D277" s="385">
        <v>1.89</v>
      </c>
      <c r="E277" s="384">
        <v>100</v>
      </c>
    </row>
    <row r="278" spans="2:5" s="383" customFormat="1" ht="25.2" customHeight="1" x14ac:dyDescent="0.25">
      <c r="B278" s="381" t="s">
        <v>408</v>
      </c>
      <c r="C278" s="381" t="s">
        <v>165</v>
      </c>
      <c r="D278" s="382">
        <v>9.65</v>
      </c>
      <c r="E278" s="381">
        <v>100</v>
      </c>
    </row>
    <row r="279" spans="2:5" s="383" customFormat="1" ht="25.2" customHeight="1" x14ac:dyDescent="0.25">
      <c r="B279" s="384" t="s">
        <v>409</v>
      </c>
      <c r="C279" s="384" t="s">
        <v>150</v>
      </c>
      <c r="D279" s="385">
        <v>3.49</v>
      </c>
      <c r="E279" s="384">
        <v>100</v>
      </c>
    </row>
    <row r="280" spans="2:5" s="383" customFormat="1" ht="25.2" customHeight="1" x14ac:dyDescent="0.25">
      <c r="B280" s="381" t="s">
        <v>410</v>
      </c>
      <c r="C280" s="381" t="s">
        <v>150</v>
      </c>
      <c r="D280" s="382">
        <v>11.81</v>
      </c>
      <c r="E280" s="381">
        <v>100</v>
      </c>
    </row>
    <row r="281" spans="2:5" s="383" customFormat="1" ht="25.2" customHeight="1" x14ac:dyDescent="0.25">
      <c r="B281" s="384" t="s">
        <v>411</v>
      </c>
      <c r="C281" s="384" t="s">
        <v>150</v>
      </c>
      <c r="D281" s="385">
        <v>3.1</v>
      </c>
      <c r="E281" s="384">
        <v>100</v>
      </c>
    </row>
    <row r="282" spans="2:5" s="383" customFormat="1" ht="25.2" customHeight="1" x14ac:dyDescent="0.25">
      <c r="B282" s="381" t="s">
        <v>412</v>
      </c>
      <c r="C282" s="381" t="s">
        <v>150</v>
      </c>
      <c r="D282" s="382">
        <v>27.08</v>
      </c>
      <c r="E282" s="381">
        <v>125</v>
      </c>
    </row>
    <row r="283" spans="2:5" s="383" customFormat="1" ht="25.2" customHeight="1" x14ac:dyDescent="0.25">
      <c r="B283" s="384" t="s">
        <v>413</v>
      </c>
      <c r="C283" s="384" t="s">
        <v>170</v>
      </c>
      <c r="D283" s="385">
        <v>1.0900000000000001</v>
      </c>
      <c r="E283" s="384">
        <v>100</v>
      </c>
    </row>
    <row r="284" spans="2:5" s="383" customFormat="1" ht="25.2" customHeight="1" x14ac:dyDescent="0.25">
      <c r="B284" s="381" t="s">
        <v>414</v>
      </c>
      <c r="C284" s="381" t="s">
        <v>165</v>
      </c>
      <c r="D284" s="382">
        <v>30.28</v>
      </c>
      <c r="E284" s="381">
        <v>125</v>
      </c>
    </row>
    <row r="285" spans="2:5" s="383" customFormat="1" ht="25.2" customHeight="1" x14ac:dyDescent="0.25">
      <c r="B285" s="384" t="s">
        <v>415</v>
      </c>
      <c r="C285" s="384" t="s">
        <v>165</v>
      </c>
      <c r="D285" s="385">
        <v>41.35</v>
      </c>
      <c r="E285" s="384">
        <v>150</v>
      </c>
    </row>
    <row r="286" spans="2:5" s="383" customFormat="1" ht="25.2" customHeight="1" x14ac:dyDescent="0.25">
      <c r="B286" s="381" t="s">
        <v>416</v>
      </c>
      <c r="C286" s="381" t="s">
        <v>619</v>
      </c>
      <c r="D286" s="382">
        <v>0.25</v>
      </c>
      <c r="E286" s="381">
        <v>100</v>
      </c>
    </row>
    <row r="287" spans="2:5" s="383" customFormat="1" ht="25.2" customHeight="1" x14ac:dyDescent="0.25">
      <c r="B287" s="384" t="s">
        <v>417</v>
      </c>
      <c r="C287" s="384" t="s">
        <v>165</v>
      </c>
      <c r="D287" s="385">
        <v>18.28</v>
      </c>
      <c r="E287" s="384">
        <v>100</v>
      </c>
    </row>
    <row r="288" spans="2:5" s="383" customFormat="1" ht="25.2" customHeight="1" x14ac:dyDescent="0.25">
      <c r="B288" s="381" t="s">
        <v>418</v>
      </c>
      <c r="C288" s="381" t="s">
        <v>150</v>
      </c>
      <c r="D288" s="382">
        <v>3.32</v>
      </c>
      <c r="E288" s="381">
        <v>100</v>
      </c>
    </row>
    <row r="289" spans="2:5" s="383" customFormat="1" ht="25.2" customHeight="1" x14ac:dyDescent="0.25">
      <c r="B289" s="384" t="s">
        <v>419</v>
      </c>
      <c r="C289" s="384" t="s">
        <v>165</v>
      </c>
      <c r="D289" s="385">
        <v>15.83</v>
      </c>
      <c r="E289" s="384">
        <v>100</v>
      </c>
    </row>
    <row r="290" spans="2:5" s="383" customFormat="1" ht="25.2" customHeight="1" x14ac:dyDescent="0.25">
      <c r="B290" s="381" t="s">
        <v>420</v>
      </c>
      <c r="C290" s="381" t="s">
        <v>619</v>
      </c>
      <c r="D290" s="382">
        <v>0.16</v>
      </c>
      <c r="E290" s="381">
        <v>100</v>
      </c>
    </row>
    <row r="291" spans="2:5" s="383" customFormat="1" ht="25.2" customHeight="1" x14ac:dyDescent="0.25">
      <c r="B291" s="384" t="s">
        <v>421</v>
      </c>
      <c r="C291" s="384" t="s">
        <v>170</v>
      </c>
      <c r="D291" s="385">
        <v>1.04</v>
      </c>
      <c r="E291" s="384">
        <v>100</v>
      </c>
    </row>
    <row r="292" spans="2:5" s="383" customFormat="1" ht="25.2" customHeight="1" x14ac:dyDescent="0.25">
      <c r="B292" s="381" t="s">
        <v>422</v>
      </c>
      <c r="C292" s="381" t="s">
        <v>170</v>
      </c>
      <c r="D292" s="382">
        <v>51.43</v>
      </c>
      <c r="E292" s="381">
        <v>150</v>
      </c>
    </row>
    <row r="293" spans="2:5" s="383" customFormat="1" ht="25.2" customHeight="1" x14ac:dyDescent="0.25">
      <c r="B293" s="384" t="s">
        <v>423</v>
      </c>
      <c r="C293" s="384" t="s">
        <v>165</v>
      </c>
      <c r="D293" s="385">
        <v>12.41</v>
      </c>
      <c r="E293" s="384">
        <v>100</v>
      </c>
    </row>
    <row r="294" spans="2:5" s="383" customFormat="1" ht="25.2" customHeight="1" x14ac:dyDescent="0.25">
      <c r="B294" s="381" t="s">
        <v>424</v>
      </c>
      <c r="C294" s="381" t="s">
        <v>170</v>
      </c>
      <c r="D294" s="382">
        <v>1.71</v>
      </c>
      <c r="E294" s="381">
        <v>100</v>
      </c>
    </row>
    <row r="295" spans="2:5" s="383" customFormat="1" ht="25.2" customHeight="1" x14ac:dyDescent="0.25">
      <c r="B295" s="384" t="s">
        <v>425</v>
      </c>
      <c r="C295" s="384" t="s">
        <v>619</v>
      </c>
      <c r="D295" s="385">
        <v>0.92</v>
      </c>
      <c r="E295" s="384">
        <v>100</v>
      </c>
    </row>
    <row r="296" spans="2:5" s="383" customFormat="1" ht="25.2" customHeight="1" x14ac:dyDescent="0.25">
      <c r="B296" s="381" t="s">
        <v>426</v>
      </c>
      <c r="C296" s="381" t="s">
        <v>150</v>
      </c>
      <c r="D296" s="382">
        <v>1.91</v>
      </c>
      <c r="E296" s="381">
        <v>100</v>
      </c>
    </row>
    <row r="297" spans="2:5" s="383" customFormat="1" ht="25.2" customHeight="1" x14ac:dyDescent="0.25">
      <c r="B297" s="384" t="s">
        <v>427</v>
      </c>
      <c r="C297" s="384" t="s">
        <v>150</v>
      </c>
      <c r="D297" s="385">
        <v>3.47</v>
      </c>
      <c r="E297" s="384">
        <v>100</v>
      </c>
    </row>
    <row r="298" spans="2:5" s="383" customFormat="1" ht="25.2" customHeight="1" x14ac:dyDescent="0.25">
      <c r="B298" s="381" t="s">
        <v>428</v>
      </c>
      <c r="C298" s="381" t="s">
        <v>170</v>
      </c>
      <c r="D298" s="382">
        <v>6.16</v>
      </c>
      <c r="E298" s="381">
        <v>100</v>
      </c>
    </row>
    <row r="299" spans="2:5" s="383" customFormat="1" ht="25.2" customHeight="1" x14ac:dyDescent="0.25">
      <c r="B299" s="384" t="s">
        <v>429</v>
      </c>
      <c r="C299" s="384" t="s">
        <v>150</v>
      </c>
      <c r="D299" s="385">
        <v>1.04</v>
      </c>
      <c r="E299" s="384">
        <v>100</v>
      </c>
    </row>
    <row r="300" spans="2:5" s="383" customFormat="1" ht="25.2" customHeight="1" x14ac:dyDescent="0.25">
      <c r="B300" s="381" t="s">
        <v>430</v>
      </c>
      <c r="C300" s="381" t="s">
        <v>150</v>
      </c>
      <c r="D300" s="382">
        <v>1.32</v>
      </c>
      <c r="E300" s="381">
        <v>100</v>
      </c>
    </row>
    <row r="301" spans="2:5" s="383" customFormat="1" ht="25.2" customHeight="1" x14ac:dyDescent="0.25">
      <c r="B301" s="384" t="s">
        <v>431</v>
      </c>
      <c r="C301" s="384" t="s">
        <v>150</v>
      </c>
      <c r="D301" s="385">
        <v>1.56</v>
      </c>
      <c r="E301" s="384">
        <v>100</v>
      </c>
    </row>
    <row r="302" spans="2:5" s="383" customFormat="1" ht="25.2" customHeight="1" x14ac:dyDescent="0.25">
      <c r="B302" s="381" t="s">
        <v>432</v>
      </c>
      <c r="C302" s="381" t="s">
        <v>619</v>
      </c>
      <c r="D302" s="382">
        <v>1.89</v>
      </c>
      <c r="E302" s="381">
        <v>100</v>
      </c>
    </row>
    <row r="303" spans="2:5" s="383" customFormat="1" ht="25.2" customHeight="1" x14ac:dyDescent="0.25">
      <c r="B303" s="384" t="s">
        <v>433</v>
      </c>
      <c r="C303" s="384" t="s">
        <v>150</v>
      </c>
      <c r="D303" s="385">
        <v>1.64</v>
      </c>
      <c r="E303" s="384">
        <v>100</v>
      </c>
    </row>
    <row r="304" spans="2:5" s="383" customFormat="1" ht="25.2" customHeight="1" x14ac:dyDescent="0.25">
      <c r="B304" s="381" t="s">
        <v>434</v>
      </c>
      <c r="C304" s="381" t="s">
        <v>150</v>
      </c>
      <c r="D304" s="382">
        <v>2.31</v>
      </c>
      <c r="E304" s="381">
        <v>100</v>
      </c>
    </row>
    <row r="305" spans="2:5" s="383" customFormat="1" ht="25.2" customHeight="1" x14ac:dyDescent="0.25">
      <c r="B305" s="384" t="s">
        <v>435</v>
      </c>
      <c r="C305" s="384" t="s">
        <v>150</v>
      </c>
      <c r="D305" s="385">
        <v>10.26</v>
      </c>
      <c r="E305" s="384">
        <v>100</v>
      </c>
    </row>
    <row r="306" spans="2:5" s="383" customFormat="1" ht="25.2" customHeight="1" x14ac:dyDescent="0.25">
      <c r="B306" s="381" t="s">
        <v>436</v>
      </c>
      <c r="C306" s="381" t="s">
        <v>150</v>
      </c>
      <c r="D306" s="382">
        <v>2.81</v>
      </c>
      <c r="E306" s="381">
        <v>100</v>
      </c>
    </row>
    <row r="307" spans="2:5" s="383" customFormat="1" ht="25.2" customHeight="1" x14ac:dyDescent="0.25">
      <c r="B307" s="384" t="s">
        <v>437</v>
      </c>
      <c r="C307" s="384" t="s">
        <v>165</v>
      </c>
      <c r="D307" s="385">
        <v>23.5</v>
      </c>
      <c r="E307" s="384">
        <v>125</v>
      </c>
    </row>
    <row r="308" spans="2:5" s="383" customFormat="1" ht="25.2" customHeight="1" x14ac:dyDescent="0.25">
      <c r="B308" s="381" t="s">
        <v>438</v>
      </c>
      <c r="C308" s="381" t="s">
        <v>284</v>
      </c>
      <c r="D308" s="382">
        <v>9.2200000000000006</v>
      </c>
      <c r="E308" s="381">
        <v>100</v>
      </c>
    </row>
    <row r="309" spans="2:5" s="383" customFormat="1" ht="25.2" customHeight="1" x14ac:dyDescent="0.25">
      <c r="B309" s="384" t="s">
        <v>439</v>
      </c>
      <c r="C309" s="384" t="s">
        <v>170</v>
      </c>
      <c r="D309" s="385">
        <v>52.01</v>
      </c>
      <c r="E309" s="384">
        <v>150</v>
      </c>
    </row>
    <row r="310" spans="2:5" s="383" customFormat="1" ht="25.2" customHeight="1" x14ac:dyDescent="0.25">
      <c r="B310" s="381" t="s">
        <v>440</v>
      </c>
      <c r="C310" s="381" t="s">
        <v>170</v>
      </c>
      <c r="D310" s="382">
        <v>44.45</v>
      </c>
      <c r="E310" s="381">
        <v>150</v>
      </c>
    </row>
    <row r="311" spans="2:5" s="383" customFormat="1" ht="25.2" customHeight="1" x14ac:dyDescent="0.25">
      <c r="B311" s="384" t="s">
        <v>441</v>
      </c>
      <c r="C311" s="384" t="s">
        <v>162</v>
      </c>
      <c r="D311" s="385">
        <v>109.01</v>
      </c>
      <c r="E311" s="384">
        <v>225</v>
      </c>
    </row>
    <row r="312" spans="2:5" s="383" customFormat="1" ht="25.2" customHeight="1" x14ac:dyDescent="0.25">
      <c r="B312" s="381" t="s">
        <v>442</v>
      </c>
      <c r="C312" s="381" t="s">
        <v>150</v>
      </c>
      <c r="D312" s="382">
        <v>23.85</v>
      </c>
      <c r="E312" s="381">
        <v>125</v>
      </c>
    </row>
    <row r="313" spans="2:5" s="383" customFormat="1" ht="25.2" customHeight="1" x14ac:dyDescent="0.25">
      <c r="B313" s="384" t="s">
        <v>443</v>
      </c>
      <c r="C313" s="384" t="s">
        <v>150</v>
      </c>
      <c r="D313" s="385">
        <v>9.3699999999999992</v>
      </c>
      <c r="E313" s="384">
        <v>100</v>
      </c>
    </row>
    <row r="314" spans="2:5" s="383" customFormat="1" ht="25.2" customHeight="1" x14ac:dyDescent="0.25">
      <c r="B314" s="381" t="s">
        <v>444</v>
      </c>
      <c r="C314" s="381" t="s">
        <v>165</v>
      </c>
      <c r="D314" s="382">
        <v>13.85</v>
      </c>
      <c r="E314" s="381">
        <v>100</v>
      </c>
    </row>
    <row r="315" spans="2:5" s="383" customFormat="1" ht="25.2" customHeight="1" x14ac:dyDescent="0.25">
      <c r="B315" s="384" t="s">
        <v>445</v>
      </c>
      <c r="C315" s="384" t="s">
        <v>150</v>
      </c>
      <c r="D315" s="385">
        <v>2.37</v>
      </c>
      <c r="E315" s="384">
        <v>100</v>
      </c>
    </row>
    <row r="316" spans="2:5" s="383" customFormat="1" ht="25.2" customHeight="1" x14ac:dyDescent="0.25">
      <c r="B316" s="381" t="s">
        <v>612</v>
      </c>
      <c r="C316" s="381" t="s">
        <v>324</v>
      </c>
      <c r="D316" s="382">
        <v>3.46</v>
      </c>
      <c r="E316" s="381">
        <v>100</v>
      </c>
    </row>
    <row r="317" spans="2:5" s="383" customFormat="1" ht="25.2" customHeight="1" x14ac:dyDescent="0.25">
      <c r="B317" s="384" t="s">
        <v>446</v>
      </c>
      <c r="C317" s="384" t="s">
        <v>150</v>
      </c>
      <c r="D317" s="385">
        <v>1.68</v>
      </c>
      <c r="E317" s="384">
        <v>100</v>
      </c>
    </row>
    <row r="318" spans="2:5" s="383" customFormat="1" ht="25.2" customHeight="1" x14ac:dyDescent="0.25">
      <c r="B318" s="381" t="s">
        <v>447</v>
      </c>
      <c r="C318" s="381" t="s">
        <v>150</v>
      </c>
      <c r="D318" s="382">
        <v>35.340000000000003</v>
      </c>
      <c r="E318" s="381">
        <v>125</v>
      </c>
    </row>
    <row r="319" spans="2:5" s="383" customFormat="1" ht="25.2" customHeight="1" x14ac:dyDescent="0.25">
      <c r="B319" s="384" t="s">
        <v>448</v>
      </c>
      <c r="C319" s="384" t="s">
        <v>619</v>
      </c>
      <c r="D319" s="385">
        <v>0.43</v>
      </c>
      <c r="E319" s="384">
        <v>100</v>
      </c>
    </row>
    <row r="320" spans="2:5" s="383" customFormat="1" ht="25.2" customHeight="1" x14ac:dyDescent="0.25">
      <c r="B320" s="381" t="s">
        <v>449</v>
      </c>
      <c r="C320" s="381" t="s">
        <v>165</v>
      </c>
      <c r="D320" s="382">
        <v>24.11</v>
      </c>
      <c r="E320" s="381">
        <v>125</v>
      </c>
    </row>
    <row r="321" spans="2:5" s="383" customFormat="1" ht="25.2" customHeight="1" x14ac:dyDescent="0.25">
      <c r="B321" s="384" t="s">
        <v>450</v>
      </c>
      <c r="C321" s="384" t="s">
        <v>170</v>
      </c>
      <c r="D321" s="385">
        <v>10.09</v>
      </c>
      <c r="E321" s="384">
        <v>100</v>
      </c>
    </row>
    <row r="322" spans="2:5" s="383" customFormat="1" ht="25.2" customHeight="1" x14ac:dyDescent="0.25">
      <c r="B322" s="381" t="s">
        <v>451</v>
      </c>
      <c r="C322" s="381" t="s">
        <v>170</v>
      </c>
      <c r="D322" s="382">
        <v>28.94</v>
      </c>
      <c r="E322" s="381">
        <v>125</v>
      </c>
    </row>
    <row r="323" spans="2:5" s="383" customFormat="1" ht="25.2" customHeight="1" x14ac:dyDescent="0.25">
      <c r="B323" s="384" t="s">
        <v>452</v>
      </c>
      <c r="C323" s="384" t="s">
        <v>150</v>
      </c>
      <c r="D323" s="385">
        <v>1.5</v>
      </c>
      <c r="E323" s="384">
        <v>100</v>
      </c>
    </row>
    <row r="324" spans="2:5" s="383" customFormat="1" ht="25.2" customHeight="1" x14ac:dyDescent="0.25">
      <c r="B324" s="381" t="s">
        <v>453</v>
      </c>
      <c r="C324" s="381" t="s">
        <v>150</v>
      </c>
      <c r="D324" s="382">
        <v>2.73</v>
      </c>
      <c r="E324" s="381">
        <v>100</v>
      </c>
    </row>
    <row r="325" spans="2:5" s="383" customFormat="1" ht="25.2" customHeight="1" x14ac:dyDescent="0.25">
      <c r="B325" s="384" t="s">
        <v>613</v>
      </c>
      <c r="C325" s="384" t="s">
        <v>324</v>
      </c>
      <c r="D325" s="385">
        <v>2.0699999999999998</v>
      </c>
      <c r="E325" s="384">
        <v>100</v>
      </c>
    </row>
    <row r="326" spans="2:5" s="383" customFormat="1" ht="25.2" customHeight="1" x14ac:dyDescent="0.25">
      <c r="B326" s="381" t="s">
        <v>454</v>
      </c>
      <c r="C326" s="381" t="s">
        <v>165</v>
      </c>
      <c r="D326" s="382">
        <v>21</v>
      </c>
      <c r="E326" s="381">
        <v>125</v>
      </c>
    </row>
    <row r="327" spans="2:5" s="383" customFormat="1" ht="25.2" customHeight="1" x14ac:dyDescent="0.25">
      <c r="B327" s="384" t="s">
        <v>614</v>
      </c>
      <c r="C327" s="384" t="s">
        <v>324</v>
      </c>
      <c r="D327" s="385">
        <v>7.51</v>
      </c>
      <c r="E327" s="384">
        <v>100</v>
      </c>
    </row>
    <row r="328" spans="2:5" s="383" customFormat="1" ht="25.2" customHeight="1" x14ac:dyDescent="0.25">
      <c r="B328" s="381" t="s">
        <v>455</v>
      </c>
      <c r="C328" s="381" t="s">
        <v>150</v>
      </c>
      <c r="D328" s="382">
        <v>9.94</v>
      </c>
      <c r="E328" s="381">
        <v>100</v>
      </c>
    </row>
    <row r="329" spans="2:5" s="383" customFormat="1" ht="25.2" customHeight="1" x14ac:dyDescent="0.25">
      <c r="B329" s="384" t="s">
        <v>456</v>
      </c>
      <c r="C329" s="384" t="s">
        <v>162</v>
      </c>
      <c r="D329" s="385">
        <v>48.93</v>
      </c>
      <c r="E329" s="384">
        <v>150</v>
      </c>
    </row>
    <row r="330" spans="2:5" s="383" customFormat="1" ht="25.2" customHeight="1" x14ac:dyDescent="0.25">
      <c r="B330" s="381" t="s">
        <v>457</v>
      </c>
      <c r="C330" s="381" t="s">
        <v>150</v>
      </c>
      <c r="D330" s="382">
        <v>4.24</v>
      </c>
      <c r="E330" s="381">
        <v>100</v>
      </c>
    </row>
    <row r="331" spans="2:5" s="383" customFormat="1" ht="25.2" customHeight="1" x14ac:dyDescent="0.25">
      <c r="B331" s="384" t="s">
        <v>458</v>
      </c>
      <c r="C331" s="384" t="s">
        <v>170</v>
      </c>
      <c r="D331" s="385">
        <v>6.66</v>
      </c>
      <c r="E331" s="384">
        <v>100</v>
      </c>
    </row>
    <row r="332" spans="2:5" s="383" customFormat="1" ht="25.2" customHeight="1" x14ac:dyDescent="0.25">
      <c r="B332" s="381" t="s">
        <v>459</v>
      </c>
      <c r="C332" s="381" t="s">
        <v>170</v>
      </c>
      <c r="D332" s="382">
        <v>10.6</v>
      </c>
      <c r="E332" s="381">
        <v>100</v>
      </c>
    </row>
    <row r="333" spans="2:5" s="383" customFormat="1" ht="25.2" customHeight="1" x14ac:dyDescent="0.25">
      <c r="B333" s="384" t="s">
        <v>460</v>
      </c>
      <c r="C333" s="384" t="s">
        <v>165</v>
      </c>
      <c r="D333" s="385">
        <v>23.23</v>
      </c>
      <c r="E333" s="384">
        <v>125</v>
      </c>
    </row>
    <row r="334" spans="2:5" s="383" customFormat="1" ht="25.2" customHeight="1" x14ac:dyDescent="0.25">
      <c r="B334" s="381" t="s">
        <v>461</v>
      </c>
      <c r="C334" s="381" t="s">
        <v>150</v>
      </c>
      <c r="D334" s="382">
        <v>26.3</v>
      </c>
      <c r="E334" s="381">
        <v>125</v>
      </c>
    </row>
    <row r="335" spans="2:5" s="383" customFormat="1" ht="25.2" customHeight="1" x14ac:dyDescent="0.25">
      <c r="B335" s="384" t="s">
        <v>462</v>
      </c>
      <c r="C335" s="384" t="s">
        <v>150</v>
      </c>
      <c r="D335" s="385">
        <v>3.65</v>
      </c>
      <c r="E335" s="384">
        <v>100</v>
      </c>
    </row>
    <row r="336" spans="2:5" s="383" customFormat="1" ht="25.2" customHeight="1" x14ac:dyDescent="0.25">
      <c r="B336" s="381" t="s">
        <v>463</v>
      </c>
      <c r="C336" s="381" t="s">
        <v>150</v>
      </c>
      <c r="D336" s="382">
        <v>2.06</v>
      </c>
      <c r="E336" s="381">
        <v>100</v>
      </c>
    </row>
    <row r="337" spans="2:5" s="383" customFormat="1" ht="25.2" customHeight="1" x14ac:dyDescent="0.25">
      <c r="B337" s="384" t="s">
        <v>464</v>
      </c>
      <c r="C337" s="384" t="s">
        <v>170</v>
      </c>
      <c r="D337" s="385">
        <v>6.75</v>
      </c>
      <c r="E337" s="384">
        <v>100</v>
      </c>
    </row>
    <row r="338" spans="2:5" s="383" customFormat="1" ht="25.2" customHeight="1" x14ac:dyDescent="0.25">
      <c r="B338" s="381" t="s">
        <v>465</v>
      </c>
      <c r="C338" s="381" t="s">
        <v>150</v>
      </c>
      <c r="D338" s="382">
        <v>4.66</v>
      </c>
      <c r="E338" s="381">
        <v>100</v>
      </c>
    </row>
    <row r="339" spans="2:5" s="383" customFormat="1" ht="25.2" customHeight="1" x14ac:dyDescent="0.25">
      <c r="B339" s="384" t="s">
        <v>466</v>
      </c>
      <c r="C339" s="384" t="s">
        <v>150</v>
      </c>
      <c r="D339" s="385">
        <v>2.15</v>
      </c>
      <c r="E339" s="384">
        <v>100</v>
      </c>
    </row>
    <row r="340" spans="2:5" s="383" customFormat="1" ht="25.2" customHeight="1" x14ac:dyDescent="0.25">
      <c r="B340" s="381" t="s">
        <v>467</v>
      </c>
      <c r="C340" s="381" t="s">
        <v>150</v>
      </c>
      <c r="D340" s="382">
        <v>2.46</v>
      </c>
      <c r="E340" s="381">
        <v>100</v>
      </c>
    </row>
    <row r="341" spans="2:5" s="383" customFormat="1" ht="25.2" customHeight="1" x14ac:dyDescent="0.25">
      <c r="B341" s="384" t="s">
        <v>468</v>
      </c>
      <c r="C341" s="384" t="s">
        <v>150</v>
      </c>
      <c r="D341" s="385">
        <v>13.77</v>
      </c>
      <c r="E341" s="384">
        <v>100</v>
      </c>
    </row>
    <row r="342" spans="2:5" s="383" customFormat="1" ht="25.2" customHeight="1" x14ac:dyDescent="0.25">
      <c r="B342" s="381" t="s">
        <v>469</v>
      </c>
      <c r="C342" s="381" t="s">
        <v>150</v>
      </c>
      <c r="D342" s="382">
        <v>10.79</v>
      </c>
      <c r="E342" s="381">
        <v>100</v>
      </c>
    </row>
    <row r="343" spans="2:5" s="383" customFormat="1" ht="25.2" customHeight="1" x14ac:dyDescent="0.25">
      <c r="B343" s="384" t="s">
        <v>470</v>
      </c>
      <c r="C343" s="384" t="s">
        <v>170</v>
      </c>
      <c r="D343" s="385">
        <v>11.05</v>
      </c>
      <c r="E343" s="384">
        <v>100</v>
      </c>
    </row>
    <row r="344" spans="2:5" s="383" customFormat="1" ht="25.2" customHeight="1" x14ac:dyDescent="0.25">
      <c r="B344" s="381" t="s">
        <v>471</v>
      </c>
      <c r="C344" s="381" t="s">
        <v>150</v>
      </c>
      <c r="D344" s="382">
        <v>5.7</v>
      </c>
      <c r="E344" s="381">
        <v>100</v>
      </c>
    </row>
    <row r="345" spans="2:5" s="383" customFormat="1" ht="25.2" customHeight="1" x14ac:dyDescent="0.25">
      <c r="B345" s="384" t="s">
        <v>472</v>
      </c>
      <c r="C345" s="384" t="s">
        <v>170</v>
      </c>
      <c r="D345" s="385">
        <v>22.28</v>
      </c>
      <c r="E345" s="384">
        <v>125</v>
      </c>
    </row>
    <row r="346" spans="2:5" s="383" customFormat="1" ht="25.2" customHeight="1" x14ac:dyDescent="0.25">
      <c r="B346" s="381" t="s">
        <v>473</v>
      </c>
      <c r="C346" s="381" t="s">
        <v>170</v>
      </c>
      <c r="D346" s="382">
        <v>7.49</v>
      </c>
      <c r="E346" s="381">
        <v>100</v>
      </c>
    </row>
    <row r="347" spans="2:5" s="383" customFormat="1" ht="25.2" customHeight="1" x14ac:dyDescent="0.25">
      <c r="B347" s="384" t="s">
        <v>474</v>
      </c>
      <c r="C347" s="384" t="s">
        <v>150</v>
      </c>
      <c r="D347" s="385">
        <v>0.71</v>
      </c>
      <c r="E347" s="384">
        <v>100</v>
      </c>
    </row>
    <row r="348" spans="2:5" s="383" customFormat="1" ht="25.2" customHeight="1" x14ac:dyDescent="0.25">
      <c r="B348" s="381" t="s">
        <v>475</v>
      </c>
      <c r="C348" s="381" t="s">
        <v>162</v>
      </c>
      <c r="D348" s="382">
        <v>167.87</v>
      </c>
      <c r="E348" s="381">
        <v>250</v>
      </c>
    </row>
    <row r="349" spans="2:5" s="383" customFormat="1" ht="25.2" customHeight="1" x14ac:dyDescent="0.25">
      <c r="B349" s="384" t="s">
        <v>476</v>
      </c>
      <c r="C349" s="384" t="s">
        <v>165</v>
      </c>
      <c r="D349" s="385">
        <v>22.73</v>
      </c>
      <c r="E349" s="384">
        <v>125</v>
      </c>
    </row>
    <row r="350" spans="2:5" s="383" customFormat="1" ht="25.2" customHeight="1" x14ac:dyDescent="0.25">
      <c r="B350" s="381" t="s">
        <v>477</v>
      </c>
      <c r="C350" s="381" t="s">
        <v>150</v>
      </c>
      <c r="D350" s="382">
        <v>3.61</v>
      </c>
      <c r="E350" s="381">
        <v>100</v>
      </c>
    </row>
    <row r="351" spans="2:5" s="383" customFormat="1" ht="25.2" customHeight="1" x14ac:dyDescent="0.25">
      <c r="B351" s="384" t="s">
        <v>478</v>
      </c>
      <c r="C351" s="384" t="s">
        <v>284</v>
      </c>
      <c r="D351" s="385">
        <v>21.82</v>
      </c>
      <c r="E351" s="384">
        <v>125</v>
      </c>
    </row>
    <row r="352" spans="2:5" s="383" customFormat="1" ht="25.2" customHeight="1" x14ac:dyDescent="0.25">
      <c r="B352" s="381" t="s">
        <v>479</v>
      </c>
      <c r="C352" s="381" t="s">
        <v>150</v>
      </c>
      <c r="D352" s="382">
        <v>1.48</v>
      </c>
      <c r="E352" s="381">
        <v>100</v>
      </c>
    </row>
    <row r="353" spans="2:5" s="383" customFormat="1" ht="25.2" customHeight="1" x14ac:dyDescent="0.25">
      <c r="B353" s="384" t="s">
        <v>480</v>
      </c>
      <c r="C353" s="384" t="s">
        <v>170</v>
      </c>
      <c r="D353" s="385">
        <v>4.0999999999999996</v>
      </c>
      <c r="E353" s="384">
        <v>100</v>
      </c>
    </row>
    <row r="354" spans="2:5" s="383" customFormat="1" ht="25.2" customHeight="1" x14ac:dyDescent="0.25">
      <c r="B354" s="381" t="s">
        <v>481</v>
      </c>
      <c r="C354" s="381" t="s">
        <v>150</v>
      </c>
      <c r="D354" s="382">
        <v>2.59</v>
      </c>
      <c r="E354" s="381">
        <v>100</v>
      </c>
    </row>
    <row r="355" spans="2:5" s="383" customFormat="1" ht="25.2" customHeight="1" x14ac:dyDescent="0.25">
      <c r="B355" s="384" t="s">
        <v>482</v>
      </c>
      <c r="C355" s="384" t="s">
        <v>165</v>
      </c>
      <c r="D355" s="385">
        <v>10.86</v>
      </c>
      <c r="E355" s="384">
        <v>100</v>
      </c>
    </row>
    <row r="356" spans="2:5" s="383" customFormat="1" ht="25.2" customHeight="1" x14ac:dyDescent="0.25">
      <c r="B356" s="381" t="s">
        <v>483</v>
      </c>
      <c r="C356" s="381" t="s">
        <v>165</v>
      </c>
      <c r="D356" s="382">
        <v>28.43</v>
      </c>
      <c r="E356" s="381">
        <v>125</v>
      </c>
    </row>
    <row r="357" spans="2:5" s="383" customFormat="1" ht="25.2" customHeight="1" x14ac:dyDescent="0.25">
      <c r="B357" s="384" t="s">
        <v>484</v>
      </c>
      <c r="C357" s="384" t="s">
        <v>162</v>
      </c>
      <c r="D357" s="385">
        <v>72.08</v>
      </c>
      <c r="E357" s="384">
        <v>175</v>
      </c>
    </row>
    <row r="358" spans="2:5" s="383" customFormat="1" ht="25.2" customHeight="1" x14ac:dyDescent="0.25">
      <c r="B358" s="381" t="s">
        <v>485</v>
      </c>
      <c r="C358" s="381" t="s">
        <v>162</v>
      </c>
      <c r="D358" s="382">
        <v>98.55</v>
      </c>
      <c r="E358" s="381">
        <v>200</v>
      </c>
    </row>
    <row r="359" spans="2:5" s="383" customFormat="1" ht="25.2" customHeight="1" x14ac:dyDescent="0.25">
      <c r="B359" s="384" t="s">
        <v>486</v>
      </c>
      <c r="C359" s="384" t="s">
        <v>170</v>
      </c>
      <c r="D359" s="385">
        <v>11.92</v>
      </c>
      <c r="E359" s="384">
        <v>100</v>
      </c>
    </row>
    <row r="360" spans="2:5" s="383" customFormat="1" ht="25.2" customHeight="1" x14ac:dyDescent="0.25">
      <c r="B360" s="381" t="s">
        <v>487</v>
      </c>
      <c r="C360" s="381" t="s">
        <v>150</v>
      </c>
      <c r="D360" s="382">
        <v>5.48</v>
      </c>
      <c r="E360" s="381">
        <v>100</v>
      </c>
    </row>
    <row r="361" spans="2:5" s="383" customFormat="1" ht="25.2" customHeight="1" x14ac:dyDescent="0.25">
      <c r="B361" s="384" t="s">
        <v>615</v>
      </c>
      <c r="C361" s="384" t="s">
        <v>324</v>
      </c>
      <c r="D361" s="385">
        <v>3.2</v>
      </c>
      <c r="E361" s="384">
        <v>100</v>
      </c>
    </row>
    <row r="362" spans="2:5" s="383" customFormat="1" ht="25.2" customHeight="1" x14ac:dyDescent="0.25">
      <c r="B362" s="381" t="s">
        <v>488</v>
      </c>
      <c r="C362" s="381" t="s">
        <v>150</v>
      </c>
      <c r="D362" s="382">
        <v>50.01</v>
      </c>
      <c r="E362" s="381">
        <v>150</v>
      </c>
    </row>
    <row r="363" spans="2:5" s="383" customFormat="1" ht="25.2" customHeight="1" x14ac:dyDescent="0.25">
      <c r="B363" s="384" t="s">
        <v>489</v>
      </c>
      <c r="C363" s="384" t="s">
        <v>150</v>
      </c>
      <c r="D363" s="385">
        <v>3.89</v>
      </c>
      <c r="E363" s="384">
        <v>100</v>
      </c>
    </row>
    <row r="364" spans="2:5" s="383" customFormat="1" ht="25.2" customHeight="1" x14ac:dyDescent="0.25">
      <c r="B364" s="381" t="s">
        <v>490</v>
      </c>
      <c r="C364" s="381" t="s">
        <v>150</v>
      </c>
      <c r="D364" s="382">
        <v>2</v>
      </c>
      <c r="E364" s="381">
        <v>100</v>
      </c>
    </row>
    <row r="365" spans="2:5" s="383" customFormat="1" ht="25.2" customHeight="1" x14ac:dyDescent="0.25">
      <c r="B365" s="384" t="s">
        <v>491</v>
      </c>
      <c r="C365" s="384" t="s">
        <v>150</v>
      </c>
      <c r="D365" s="385">
        <v>9.48</v>
      </c>
      <c r="E365" s="384">
        <v>100</v>
      </c>
    </row>
    <row r="366" spans="2:5" s="383" customFormat="1" ht="25.2" customHeight="1" x14ac:dyDescent="0.25">
      <c r="B366" s="381" t="s">
        <v>492</v>
      </c>
      <c r="C366" s="381" t="s">
        <v>170</v>
      </c>
      <c r="D366" s="382">
        <v>2.34</v>
      </c>
      <c r="E366" s="381">
        <v>100</v>
      </c>
    </row>
    <row r="367" spans="2:5" s="383" customFormat="1" ht="25.2" customHeight="1" x14ac:dyDescent="0.25">
      <c r="B367" s="384" t="s">
        <v>493</v>
      </c>
      <c r="C367" s="384" t="s">
        <v>150</v>
      </c>
      <c r="D367" s="385">
        <v>0.51</v>
      </c>
      <c r="E367" s="384">
        <v>100</v>
      </c>
    </row>
    <row r="368" spans="2:5" s="383" customFormat="1" ht="25.2" customHeight="1" x14ac:dyDescent="0.25">
      <c r="B368" s="381" t="s">
        <v>494</v>
      </c>
      <c r="C368" s="381" t="s">
        <v>619</v>
      </c>
      <c r="D368" s="382">
        <v>5.61</v>
      </c>
      <c r="E368" s="381">
        <v>100</v>
      </c>
    </row>
    <row r="369" spans="2:5" s="383" customFormat="1" ht="25.2" customHeight="1" x14ac:dyDescent="0.25">
      <c r="B369" s="384" t="s">
        <v>495</v>
      </c>
      <c r="C369" s="384" t="s">
        <v>150</v>
      </c>
      <c r="D369" s="385">
        <v>3.52</v>
      </c>
      <c r="E369" s="384">
        <v>100</v>
      </c>
    </row>
    <row r="370" spans="2:5" s="383" customFormat="1" ht="25.2" customHeight="1" x14ac:dyDescent="0.25">
      <c r="B370" s="381" t="s">
        <v>496</v>
      </c>
      <c r="C370" s="381" t="s">
        <v>150</v>
      </c>
      <c r="D370" s="382">
        <v>0.86</v>
      </c>
      <c r="E370" s="381">
        <v>100</v>
      </c>
    </row>
    <row r="371" spans="2:5" s="383" customFormat="1" ht="25.2" customHeight="1" x14ac:dyDescent="0.25">
      <c r="B371" s="384" t="s">
        <v>497</v>
      </c>
      <c r="C371" s="384" t="s">
        <v>619</v>
      </c>
      <c r="D371" s="385">
        <v>4.3600000000000003</v>
      </c>
      <c r="E371" s="384">
        <v>100</v>
      </c>
    </row>
    <row r="372" spans="2:5" s="383" customFormat="1" ht="25.2" customHeight="1" x14ac:dyDescent="0.25">
      <c r="B372" s="381" t="s">
        <v>498</v>
      </c>
      <c r="C372" s="381" t="s">
        <v>284</v>
      </c>
      <c r="D372" s="382">
        <v>33.68</v>
      </c>
      <c r="E372" s="381">
        <v>125</v>
      </c>
    </row>
    <row r="373" spans="2:5" s="383" customFormat="1" ht="25.2" customHeight="1" x14ac:dyDescent="0.25">
      <c r="B373" s="384" t="s">
        <v>499</v>
      </c>
      <c r="C373" s="384" t="s">
        <v>170</v>
      </c>
      <c r="D373" s="385">
        <v>3.19</v>
      </c>
      <c r="E373" s="384">
        <v>100</v>
      </c>
    </row>
    <row r="374" spans="2:5" s="383" customFormat="1" ht="25.2" customHeight="1" x14ac:dyDescent="0.25">
      <c r="B374" s="381" t="s">
        <v>500</v>
      </c>
      <c r="C374" s="381" t="s">
        <v>150</v>
      </c>
      <c r="D374" s="382">
        <v>1.69</v>
      </c>
      <c r="E374" s="381">
        <v>100</v>
      </c>
    </row>
    <row r="375" spans="2:5" s="383" customFormat="1" ht="25.2" customHeight="1" thickBot="1" x14ac:dyDescent="0.3">
      <c r="B375" s="387" t="s">
        <v>501</v>
      </c>
      <c r="C375" s="387" t="s">
        <v>150</v>
      </c>
      <c r="D375" s="428">
        <v>1.82</v>
      </c>
      <c r="E375" s="429">
        <v>100</v>
      </c>
    </row>
    <row r="376" spans="2:5" ht="25.2" customHeight="1" thickTop="1" thickBot="1" x14ac:dyDescent="0.3">
      <c r="B376" s="426" t="s">
        <v>616</v>
      </c>
      <c r="C376" s="430" t="s">
        <v>324</v>
      </c>
      <c r="D376" s="382">
        <v>4.5999999999999996</v>
      </c>
      <c r="E376" s="381">
        <v>100</v>
      </c>
    </row>
    <row r="377" spans="2:5" ht="25.2" customHeight="1" thickTop="1" thickBot="1" x14ac:dyDescent="0.3">
      <c r="B377" s="427" t="s">
        <v>502</v>
      </c>
      <c r="C377" s="431" t="s">
        <v>284</v>
      </c>
      <c r="D377" s="428">
        <v>12</v>
      </c>
      <c r="E377" s="429">
        <v>100</v>
      </c>
    </row>
    <row r="378" spans="2:5" ht="25.2" customHeight="1" thickTop="1" thickBot="1" x14ac:dyDescent="0.3">
      <c r="B378" s="426" t="s">
        <v>503</v>
      </c>
      <c r="C378" s="430" t="s">
        <v>162</v>
      </c>
      <c r="D378" s="382">
        <v>97.75</v>
      </c>
      <c r="E378" s="381">
        <v>200</v>
      </c>
    </row>
    <row r="379" spans="2:5" ht="25.2" customHeight="1" thickTop="1" thickBot="1" x14ac:dyDescent="0.3">
      <c r="B379" s="427" t="s">
        <v>504</v>
      </c>
      <c r="C379" s="431" t="s">
        <v>170</v>
      </c>
      <c r="D379" s="428">
        <v>0.61</v>
      </c>
      <c r="E379" s="429">
        <v>100</v>
      </c>
    </row>
    <row r="380" spans="2:5" ht="25.2" customHeight="1" thickTop="1" thickBot="1" x14ac:dyDescent="0.3">
      <c r="B380" s="426" t="s">
        <v>505</v>
      </c>
      <c r="C380" s="430" t="s">
        <v>165</v>
      </c>
      <c r="D380" s="382">
        <v>18.329999999999998</v>
      </c>
      <c r="E380" s="381">
        <v>100</v>
      </c>
    </row>
    <row r="381" spans="2:5" ht="25.2" customHeight="1" thickTop="1" thickBot="1" x14ac:dyDescent="0.3">
      <c r="B381" s="427" t="s">
        <v>506</v>
      </c>
      <c r="C381" s="431" t="s">
        <v>170</v>
      </c>
      <c r="D381" s="428">
        <v>1.61</v>
      </c>
      <c r="E381" s="429">
        <v>100</v>
      </c>
    </row>
    <row r="382" spans="2:5" ht="25.2" customHeight="1" thickTop="1" thickBot="1" x14ac:dyDescent="0.3">
      <c r="B382" s="426" t="s">
        <v>507</v>
      </c>
      <c r="C382" s="430" t="s">
        <v>150</v>
      </c>
      <c r="D382" s="382">
        <v>2.0499999999999998</v>
      </c>
      <c r="E382" s="381">
        <v>100</v>
      </c>
    </row>
    <row r="383" spans="2:5" ht="25.2" customHeight="1" thickTop="1" thickBot="1" x14ac:dyDescent="0.3">
      <c r="B383" s="427" t="s">
        <v>508</v>
      </c>
      <c r="C383" s="431" t="s">
        <v>170</v>
      </c>
      <c r="D383" s="428">
        <v>8.09</v>
      </c>
      <c r="E383" s="429">
        <v>100</v>
      </c>
    </row>
    <row r="384" spans="2:5" ht="25.2" customHeight="1" thickTop="1" thickBot="1" x14ac:dyDescent="0.3">
      <c r="B384" s="426" t="s">
        <v>509</v>
      </c>
      <c r="C384" s="430" t="s">
        <v>165</v>
      </c>
      <c r="D384" s="382">
        <v>20.440000000000001</v>
      </c>
      <c r="E384" s="381">
        <v>125</v>
      </c>
    </row>
    <row r="385" spans="2:5" ht="25.2" customHeight="1" thickTop="1" thickBot="1" x14ac:dyDescent="0.3">
      <c r="B385" s="427" t="s">
        <v>510</v>
      </c>
      <c r="C385" s="431" t="s">
        <v>150</v>
      </c>
      <c r="D385" s="428">
        <v>16.61</v>
      </c>
      <c r="E385" s="429">
        <v>100</v>
      </c>
    </row>
    <row r="386" spans="2:5" ht="25.2" customHeight="1" thickTop="1" thickBot="1" x14ac:dyDescent="0.3">
      <c r="B386" s="426" t="s">
        <v>511</v>
      </c>
      <c r="C386" s="430" t="s">
        <v>170</v>
      </c>
      <c r="D386" s="382">
        <v>10.46</v>
      </c>
      <c r="E386" s="381">
        <v>100</v>
      </c>
    </row>
    <row r="387" spans="2:5" ht="25.2" customHeight="1" thickTop="1" thickBot="1" x14ac:dyDescent="0.3">
      <c r="B387" s="427" t="s">
        <v>512</v>
      </c>
      <c r="C387" s="431" t="s">
        <v>165</v>
      </c>
      <c r="D387" s="428">
        <v>40.5</v>
      </c>
      <c r="E387" s="429">
        <v>150</v>
      </c>
    </row>
    <row r="388" spans="2:5" ht="25.2" customHeight="1" thickTop="1" thickBot="1" x14ac:dyDescent="0.3">
      <c r="B388" s="426" t="s">
        <v>513</v>
      </c>
      <c r="C388" s="430" t="s">
        <v>150</v>
      </c>
      <c r="D388" s="382">
        <v>31.99</v>
      </c>
      <c r="E388" s="381">
        <v>125</v>
      </c>
    </row>
    <row r="389" spans="2:5" ht="25.2" customHeight="1" thickTop="1" thickBot="1" x14ac:dyDescent="0.3">
      <c r="B389" s="427" t="s">
        <v>617</v>
      </c>
      <c r="C389" s="431" t="s">
        <v>324</v>
      </c>
      <c r="D389" s="428">
        <v>3.57</v>
      </c>
      <c r="E389" s="429">
        <v>100</v>
      </c>
    </row>
    <row r="390" spans="2:5" ht="25.2" customHeight="1" thickTop="1" thickBot="1" x14ac:dyDescent="0.3">
      <c r="B390" s="426" t="s">
        <v>514</v>
      </c>
      <c r="C390" s="430" t="s">
        <v>150</v>
      </c>
      <c r="D390" s="382">
        <v>35.01</v>
      </c>
      <c r="E390" s="381">
        <v>125</v>
      </c>
    </row>
    <row r="391" spans="2:5" ht="25.2" customHeight="1" thickTop="1" thickBot="1" x14ac:dyDescent="0.3">
      <c r="B391" s="427" t="s">
        <v>515</v>
      </c>
      <c r="C391" s="431" t="s">
        <v>170</v>
      </c>
      <c r="D391" s="428">
        <v>2.74</v>
      </c>
      <c r="E391" s="429">
        <v>100</v>
      </c>
    </row>
    <row r="392" spans="2:5" ht="25.2" customHeight="1" thickTop="1" thickBot="1" x14ac:dyDescent="0.3">
      <c r="B392" s="426" t="s">
        <v>516</v>
      </c>
      <c r="C392" s="430" t="s">
        <v>150</v>
      </c>
      <c r="D392" s="382">
        <v>2.08</v>
      </c>
      <c r="E392" s="381">
        <v>100</v>
      </c>
    </row>
    <row r="393" spans="2:5" ht="25.2" customHeight="1" thickTop="1" thickBot="1" x14ac:dyDescent="0.3">
      <c r="B393" s="427" t="s">
        <v>517</v>
      </c>
      <c r="C393" s="431" t="s">
        <v>150</v>
      </c>
      <c r="D393" s="428">
        <v>4.21</v>
      </c>
      <c r="E393" s="429">
        <v>100</v>
      </c>
    </row>
    <row r="394" spans="2:5" ht="25.2" customHeight="1" thickTop="1" thickBot="1" x14ac:dyDescent="0.3">
      <c r="B394" s="426" t="s">
        <v>518</v>
      </c>
      <c r="C394" s="430" t="s">
        <v>150</v>
      </c>
      <c r="D394" s="382">
        <v>5.32</v>
      </c>
      <c r="E394" s="381">
        <v>100</v>
      </c>
    </row>
    <row r="395" spans="2:5" ht="25.2" customHeight="1" thickTop="1" thickBot="1" x14ac:dyDescent="0.3">
      <c r="B395" s="427" t="s">
        <v>519</v>
      </c>
      <c r="C395" s="431" t="s">
        <v>170</v>
      </c>
      <c r="D395" s="428">
        <v>7.7</v>
      </c>
      <c r="E395" s="429">
        <v>100</v>
      </c>
    </row>
    <row r="396" spans="2:5" ht="13.8" thickTop="1" x14ac:dyDescent="0.25">
      <c r="C396" s="383"/>
      <c r="D396" s="383"/>
      <c r="E396" s="383"/>
    </row>
    <row r="397" spans="2:5" x14ac:dyDescent="0.25">
      <c r="C397" s="383"/>
      <c r="D397" s="383"/>
      <c r="E397" s="383"/>
    </row>
    <row r="398" spans="2:5" x14ac:dyDescent="0.25">
      <c r="C398" s="383"/>
      <c r="D398" s="383"/>
      <c r="E398" s="383"/>
    </row>
  </sheetData>
  <sheetProtection algorithmName="SHA-512" hashValue="rqZrOqxqx5L7AsCDhWbhqRxmZrmfYL96eSyhewQ9xv4uB2R++L4PNHqJ3czWPKvVz6CWGD2z5JzWF7mCDJTlyw==" saltValue="XQZ+Q8OeBWsHJXodzCbOow==" spinCount="100000" sheet="1" objects="1" scenarios="1"/>
  <mergeCells count="1">
    <mergeCell ref="B2:E2"/>
  </mergeCells>
  <dataValidations count="1">
    <dataValidation type="list" allowBlank="1" showInputMessage="1" showErrorMessage="1" sqref="E4" xr:uid="{4C23DC42-B55A-49A9-B446-A0914BFB4E3A}">
      <formula1>$B$8:$B$395</formula1>
    </dataValidation>
  </dataValidations>
  <hyperlinks>
    <hyperlink ref="B3" location="'Full method'!A1" display="Link to Full method spreadsheet" xr:uid="{074A00B1-529F-4267-B477-78E8272AC360}"/>
    <hyperlink ref="B4" location="'Full method (Multi-stem)'!A1" display="Link to Full method (Multi-stem) spreadsheet" xr:uid="{90A3363B-CD07-4A4C-85D8-E30155DD6D2C}"/>
    <hyperlink ref="B5" location="'Quick method'!A1" display="Link to Quick method spreadsheet" xr:uid="{B7F3BF8D-143C-4AE3-AE52-B3FFAABA4F36}"/>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42B25-71CA-4562-A6C8-67C2EE71B8A0}">
  <dimension ref="B1:W66"/>
  <sheetViews>
    <sheetView zoomScale="85" zoomScaleNormal="85" workbookViewId="0">
      <selection activeCell="B2" sqref="B2:L2"/>
    </sheetView>
  </sheetViews>
  <sheetFormatPr defaultColWidth="8.88671875" defaultRowHeight="13.2" x14ac:dyDescent="0.25"/>
  <cols>
    <col min="1" max="1" width="8.88671875" style="4"/>
    <col min="2" max="2" width="6.6640625" style="4" customWidth="1"/>
    <col min="3" max="3" width="44.44140625" style="4" customWidth="1"/>
    <col min="4" max="4" width="2.6640625" style="4" customWidth="1"/>
    <col min="5" max="5" width="8.88671875" style="4"/>
    <col min="6" max="7" width="9.6640625" style="4" customWidth="1"/>
    <col min="8" max="8" width="8.88671875" style="4"/>
    <col min="9" max="9" width="2.6640625" style="4" customWidth="1"/>
    <col min="10" max="10" width="4.5546875" style="4" customWidth="1"/>
    <col min="11" max="11" width="36.6640625" style="4" customWidth="1"/>
    <col min="12" max="12" width="4.109375" style="4" customWidth="1"/>
    <col min="13" max="16384" width="8.88671875" style="4"/>
  </cols>
  <sheetData>
    <row r="1" spans="2:23" ht="39.6" customHeight="1" x14ac:dyDescent="0.55000000000000004">
      <c r="B1" s="611" t="s">
        <v>520</v>
      </c>
      <c r="C1" s="611"/>
      <c r="D1" s="611"/>
      <c r="E1" s="611"/>
      <c r="F1" s="611"/>
      <c r="G1" s="611"/>
      <c r="H1" s="611"/>
      <c r="I1" s="611"/>
      <c r="J1" s="611"/>
      <c r="K1" s="611"/>
      <c r="L1" s="611"/>
      <c r="O1" s="605" t="s">
        <v>521</v>
      </c>
      <c r="P1" s="605"/>
      <c r="Q1" s="605"/>
      <c r="R1" s="605"/>
      <c r="S1" s="605"/>
      <c r="T1" s="605"/>
      <c r="U1" s="605"/>
      <c r="V1" s="605"/>
      <c r="W1" s="605"/>
    </row>
    <row r="2" spans="2:23" ht="33" customHeight="1" x14ac:dyDescent="0.3">
      <c r="B2" s="612" t="s">
        <v>522</v>
      </c>
      <c r="C2" s="612"/>
      <c r="D2" s="612"/>
      <c r="E2" s="612"/>
      <c r="F2" s="612"/>
      <c r="G2" s="612"/>
      <c r="H2" s="612"/>
      <c r="I2" s="612"/>
      <c r="J2" s="612"/>
      <c r="K2" s="612"/>
      <c r="L2" s="612"/>
      <c r="O2" s="604"/>
      <c r="P2" s="604"/>
      <c r="Q2" s="604"/>
      <c r="R2" s="604"/>
      <c r="S2" s="604"/>
      <c r="T2" s="604"/>
      <c r="U2" s="604"/>
      <c r="V2" s="604"/>
      <c r="W2" s="604"/>
    </row>
    <row r="3" spans="2:23" ht="33" customHeight="1" x14ac:dyDescent="0.25">
      <c r="B3" s="19" t="s">
        <v>70</v>
      </c>
    </row>
    <row r="4" spans="2:23" ht="28.2" customHeight="1" x14ac:dyDescent="0.25">
      <c r="B4" s="19" t="s">
        <v>71</v>
      </c>
    </row>
    <row r="5" spans="2:23" ht="15" customHeight="1" x14ac:dyDescent="0.25">
      <c r="C5" s="19"/>
    </row>
    <row r="6" spans="2:23" ht="28.2" customHeight="1" x14ac:dyDescent="0.25">
      <c r="B6" s="374" t="s">
        <v>24</v>
      </c>
      <c r="C6" s="166"/>
      <c r="D6" s="166"/>
      <c r="E6" s="166"/>
    </row>
    <row r="7" spans="2:23" ht="28.2" customHeight="1" x14ac:dyDescent="0.25">
      <c r="B7" s="260" t="s">
        <v>26</v>
      </c>
      <c r="C7" s="166"/>
      <c r="D7" s="261"/>
      <c r="E7" s="261"/>
      <c r="F7" s="262"/>
      <c r="G7" s="262"/>
      <c r="H7" s="262"/>
      <c r="I7" s="262"/>
      <c r="J7" s="262"/>
      <c r="K7" s="262"/>
    </row>
    <row r="8" spans="2:23" ht="28.2" customHeight="1" x14ac:dyDescent="0.3">
      <c r="B8" s="260" t="s">
        <v>523</v>
      </c>
      <c r="C8" s="166"/>
      <c r="D8" s="261"/>
      <c r="E8" s="261"/>
      <c r="F8" s="262"/>
      <c r="G8" s="262"/>
      <c r="H8" s="262"/>
      <c r="I8" s="262"/>
      <c r="J8" s="262"/>
      <c r="K8" s="262"/>
      <c r="O8" s="604"/>
      <c r="P8" s="604"/>
      <c r="Q8" s="604"/>
      <c r="R8" s="604"/>
      <c r="S8" s="604"/>
      <c r="T8" s="604"/>
      <c r="U8" s="604"/>
      <c r="V8" s="604"/>
      <c r="W8" s="604"/>
    </row>
    <row r="9" spans="2:23" ht="28.2" customHeight="1" x14ac:dyDescent="0.25">
      <c r="B9" s="260" t="s">
        <v>524</v>
      </c>
      <c r="C9" s="166"/>
      <c r="D9" s="261"/>
      <c r="E9" s="261"/>
      <c r="F9" s="262"/>
      <c r="G9" s="262"/>
      <c r="H9" s="262"/>
      <c r="I9" s="262"/>
      <c r="J9" s="262"/>
      <c r="K9" s="262"/>
    </row>
    <row r="10" spans="2:23" ht="67.2" customHeight="1" x14ac:dyDescent="0.25">
      <c r="B10" s="613" t="s">
        <v>525</v>
      </c>
      <c r="C10" s="613"/>
      <c r="D10" s="613"/>
      <c r="E10" s="613"/>
      <c r="F10" s="262"/>
      <c r="G10" s="262"/>
      <c r="H10" s="262"/>
      <c r="I10" s="262"/>
      <c r="J10" s="262"/>
      <c r="K10" s="262"/>
    </row>
    <row r="11" spans="2:23" ht="13.2" customHeight="1" x14ac:dyDescent="0.25">
      <c r="C11" s="244"/>
    </row>
    <row r="12" spans="2:23" ht="18.600000000000001" customHeight="1" thickBot="1" x14ac:dyDescent="0.3">
      <c r="C12" s="16"/>
    </row>
    <row r="13" spans="2:23" s="17" customFormat="1" ht="40.200000000000003" customHeight="1" thickTop="1" thickBot="1" x14ac:dyDescent="0.35">
      <c r="B13" s="259"/>
      <c r="C13" s="577" t="s">
        <v>526</v>
      </c>
      <c r="D13" s="579"/>
      <c r="E13" s="577" t="s">
        <v>33</v>
      </c>
      <c r="F13" s="578"/>
      <c r="G13" s="578"/>
      <c r="H13" s="578"/>
      <c r="I13" s="578"/>
      <c r="J13" s="579"/>
      <c r="K13" s="606" t="s">
        <v>34</v>
      </c>
      <c r="L13" s="607"/>
      <c r="O13" s="604"/>
      <c r="P13" s="604"/>
      <c r="Q13" s="604"/>
      <c r="R13" s="604"/>
      <c r="S13" s="604"/>
      <c r="T13" s="604"/>
      <c r="U13" s="604"/>
      <c r="V13" s="604"/>
      <c r="W13" s="604"/>
    </row>
    <row r="14" spans="2:23" ht="12" customHeight="1" thickTop="1" x14ac:dyDescent="0.25">
      <c r="B14" s="400"/>
      <c r="C14" s="388"/>
      <c r="D14" s="401"/>
      <c r="E14" s="402"/>
      <c r="F14" s="402"/>
      <c r="G14" s="402"/>
      <c r="H14" s="402"/>
      <c r="I14" s="402"/>
      <c r="J14" s="389"/>
      <c r="K14" s="389"/>
      <c r="L14" s="389"/>
    </row>
    <row r="15" spans="2:23" ht="28.2" customHeight="1" x14ac:dyDescent="0.25">
      <c r="B15" s="400"/>
      <c r="C15" s="403" t="s">
        <v>531</v>
      </c>
      <c r="D15" s="401"/>
      <c r="E15" s="603" t="s">
        <v>530</v>
      </c>
      <c r="F15" s="603"/>
      <c r="G15" s="603"/>
      <c r="H15" s="603"/>
      <c r="I15" s="402"/>
      <c r="J15" s="389"/>
      <c r="K15" s="393"/>
      <c r="L15" s="389"/>
    </row>
    <row r="16" spans="2:23" ht="13.8" customHeight="1" x14ac:dyDescent="0.25">
      <c r="B16" s="400"/>
      <c r="C16" s="403"/>
      <c r="D16" s="401"/>
      <c r="E16" s="404"/>
      <c r="F16" s="404"/>
      <c r="G16" s="404"/>
      <c r="H16" s="404"/>
      <c r="I16" s="402"/>
      <c r="J16" s="389"/>
      <c r="K16" s="393"/>
      <c r="L16" s="389"/>
    </row>
    <row r="17" spans="2:23" ht="24" customHeight="1" x14ac:dyDescent="0.25">
      <c r="B17" s="400"/>
      <c r="C17" s="403" t="s">
        <v>528</v>
      </c>
      <c r="D17" s="401"/>
      <c r="E17" s="609">
        <v>11.8</v>
      </c>
      <c r="F17" s="609"/>
      <c r="G17" s="405"/>
      <c r="H17" s="406"/>
      <c r="I17" s="407"/>
      <c r="J17" s="407"/>
      <c r="K17" s="392"/>
      <c r="L17" s="391"/>
    </row>
    <row r="18" spans="2:23" ht="12.6" customHeight="1" x14ac:dyDescent="0.25">
      <c r="B18" s="400"/>
      <c r="C18" s="403"/>
      <c r="D18" s="401"/>
      <c r="E18" s="408"/>
      <c r="F18" s="408"/>
      <c r="G18" s="405"/>
      <c r="H18" s="406"/>
      <c r="I18" s="407"/>
      <c r="J18" s="407"/>
      <c r="K18" s="392"/>
      <c r="L18" s="391"/>
    </row>
    <row r="19" spans="2:23" ht="23.4" customHeight="1" x14ac:dyDescent="0.25">
      <c r="B19" s="400"/>
      <c r="C19" s="403" t="s">
        <v>533</v>
      </c>
      <c r="D19" s="401"/>
      <c r="E19" s="609">
        <v>2.5</v>
      </c>
      <c r="F19" s="609"/>
      <c r="G19" s="405"/>
      <c r="H19" s="405"/>
      <c r="I19" s="402"/>
      <c r="J19" s="389"/>
      <c r="K19" s="392"/>
      <c r="L19" s="389"/>
    </row>
    <row r="20" spans="2:23" ht="12.6" customHeight="1" x14ac:dyDescent="0.25">
      <c r="B20" s="400"/>
      <c r="C20" s="403"/>
      <c r="D20" s="401"/>
      <c r="E20" s="408"/>
      <c r="F20" s="408"/>
      <c r="G20" s="405"/>
      <c r="H20" s="405"/>
      <c r="I20" s="402"/>
      <c r="J20" s="389"/>
      <c r="K20" s="392"/>
      <c r="L20" s="389"/>
    </row>
    <row r="21" spans="2:23" ht="16.2" customHeight="1" x14ac:dyDescent="0.25">
      <c r="B21" s="400"/>
      <c r="C21" s="403"/>
      <c r="D21" s="401"/>
      <c r="E21" s="409" t="s">
        <v>534</v>
      </c>
      <c r="F21" s="409" t="s">
        <v>535</v>
      </c>
      <c r="G21" s="409" t="s">
        <v>536</v>
      </c>
      <c r="H21" s="409" t="s">
        <v>537</v>
      </c>
      <c r="I21" s="402"/>
      <c r="J21" s="389"/>
      <c r="K21" s="392"/>
      <c r="L21" s="389"/>
    </row>
    <row r="22" spans="2:23" ht="34.200000000000003" customHeight="1" x14ac:dyDescent="0.25">
      <c r="B22" s="400"/>
      <c r="C22" s="410" t="s">
        <v>539</v>
      </c>
      <c r="D22" s="411"/>
      <c r="E22" s="394">
        <v>14</v>
      </c>
      <c r="F22" s="394">
        <f>E22</f>
        <v>14</v>
      </c>
      <c r="G22" s="394">
        <f>E22</f>
        <v>14</v>
      </c>
      <c r="H22" s="394">
        <f>E22</f>
        <v>14</v>
      </c>
      <c r="I22" s="412"/>
      <c r="J22" s="389"/>
      <c r="L22" s="389"/>
    </row>
    <row r="23" spans="2:23" ht="11.4" customHeight="1" x14ac:dyDescent="0.25">
      <c r="B23" s="400"/>
      <c r="C23" s="388"/>
      <c r="D23" s="401"/>
      <c r="E23" s="402"/>
      <c r="F23" s="402"/>
      <c r="G23" s="402"/>
      <c r="H23" s="402"/>
      <c r="I23" s="402"/>
      <c r="J23" s="389"/>
      <c r="L23" s="389"/>
    </row>
    <row r="24" spans="2:23" ht="21.6" customHeight="1" x14ac:dyDescent="0.25">
      <c r="B24" s="400"/>
      <c r="C24" s="413" t="s">
        <v>596</v>
      </c>
      <c r="D24" s="401"/>
      <c r="E24" s="402"/>
      <c r="F24" s="402"/>
      <c r="G24" s="402"/>
      <c r="H24" s="402"/>
      <c r="I24" s="402"/>
      <c r="J24" s="389"/>
      <c r="K24" s="399">
        <f>INDEX(Shape_factors,MATCH(Expected_shape,Shapes,0))*PI()*(Expected_tree_height-Expected_crown_base)*AVERAGE($E22,$G22)*AVERAGE($F22,$H22)</f>
        <v>3817.6633926423165</v>
      </c>
      <c r="L24" s="389"/>
    </row>
    <row r="25" spans="2:23" ht="21.6" customHeight="1" x14ac:dyDescent="0.25">
      <c r="B25" s="400"/>
      <c r="C25" s="388"/>
      <c r="D25" s="401"/>
      <c r="E25" s="402"/>
      <c r="F25" s="402"/>
      <c r="G25" s="402"/>
      <c r="H25" s="402"/>
      <c r="I25" s="402"/>
      <c r="J25" s="389"/>
      <c r="K25" s="389"/>
      <c r="L25" s="389"/>
    </row>
    <row r="26" spans="2:23" ht="26.4" customHeight="1" x14ac:dyDescent="0.25">
      <c r="B26" s="400"/>
      <c r="C26" s="403" t="s">
        <v>529</v>
      </c>
      <c r="D26" s="401"/>
      <c r="E26" s="603" t="s">
        <v>530</v>
      </c>
      <c r="F26" s="603"/>
      <c r="G26" s="603"/>
      <c r="H26" s="603"/>
      <c r="I26" s="402"/>
      <c r="J26" s="389"/>
      <c r="K26" s="389"/>
      <c r="L26" s="389"/>
    </row>
    <row r="27" spans="2:23" ht="12" customHeight="1" x14ac:dyDescent="0.25">
      <c r="B27" s="400"/>
      <c r="C27" s="403"/>
      <c r="D27" s="401"/>
      <c r="E27" s="404"/>
      <c r="F27" s="404"/>
      <c r="G27" s="404"/>
      <c r="H27" s="404"/>
      <c r="I27" s="402"/>
      <c r="J27" s="389"/>
      <c r="K27" s="389"/>
      <c r="L27" s="389"/>
    </row>
    <row r="28" spans="2:23" ht="23.4" customHeight="1" x14ac:dyDescent="0.25">
      <c r="B28" s="400"/>
      <c r="C28" s="403" t="s">
        <v>527</v>
      </c>
      <c r="D28" s="401"/>
      <c r="E28" s="610">
        <v>11.8</v>
      </c>
      <c r="F28" s="610"/>
      <c r="G28" s="405"/>
      <c r="H28" s="406"/>
      <c r="I28" s="407"/>
      <c r="J28" s="407"/>
      <c r="K28" s="390"/>
      <c r="L28" s="391"/>
    </row>
    <row r="29" spans="2:23" ht="12" customHeight="1" x14ac:dyDescent="0.25">
      <c r="B29" s="400"/>
      <c r="C29" s="403"/>
      <c r="D29" s="401"/>
      <c r="E29" s="414"/>
      <c r="F29" s="414"/>
      <c r="G29" s="405"/>
      <c r="H29" s="406"/>
      <c r="I29" s="407"/>
      <c r="J29" s="407"/>
      <c r="K29" s="390"/>
      <c r="L29" s="391"/>
    </row>
    <row r="30" spans="2:23" ht="24.6" customHeight="1" x14ac:dyDescent="0.3">
      <c r="B30" s="400"/>
      <c r="C30" s="403" t="s">
        <v>532</v>
      </c>
      <c r="D30" s="401"/>
      <c r="E30" s="609">
        <v>2.5</v>
      </c>
      <c r="F30" s="609"/>
      <c r="G30" s="405"/>
      <c r="H30" s="405"/>
      <c r="I30" s="402"/>
      <c r="J30" s="389"/>
      <c r="K30" s="392"/>
      <c r="L30" s="389"/>
      <c r="O30" s="604"/>
      <c r="P30" s="604"/>
      <c r="Q30" s="604"/>
      <c r="R30" s="604"/>
      <c r="S30" s="604"/>
      <c r="T30" s="604"/>
      <c r="U30" s="604"/>
      <c r="V30" s="604"/>
      <c r="W30" s="604"/>
    </row>
    <row r="31" spans="2:23" ht="12.6" customHeight="1" x14ac:dyDescent="0.3">
      <c r="B31" s="400"/>
      <c r="C31" s="403"/>
      <c r="D31" s="401"/>
      <c r="E31" s="408"/>
      <c r="F31" s="408"/>
      <c r="G31" s="405"/>
      <c r="H31" s="405"/>
      <c r="I31" s="402"/>
      <c r="J31" s="389"/>
      <c r="K31" s="392"/>
      <c r="L31" s="389"/>
      <c r="O31" s="22"/>
      <c r="P31" s="22"/>
      <c r="Q31" s="22"/>
      <c r="R31" s="22"/>
      <c r="S31" s="22"/>
      <c r="T31" s="22"/>
      <c r="U31" s="22"/>
      <c r="V31" s="22"/>
      <c r="W31" s="22"/>
    </row>
    <row r="32" spans="2:23" ht="15" x14ac:dyDescent="0.25">
      <c r="B32" s="400"/>
      <c r="C32" s="403"/>
      <c r="D32" s="401"/>
      <c r="E32" s="409" t="s">
        <v>534</v>
      </c>
      <c r="F32" s="415" t="s">
        <v>535</v>
      </c>
      <c r="G32" s="415" t="s">
        <v>536</v>
      </c>
      <c r="H32" s="415" t="s">
        <v>537</v>
      </c>
      <c r="I32" s="402"/>
      <c r="J32" s="389"/>
      <c r="K32" s="389"/>
      <c r="L32" s="389"/>
    </row>
    <row r="33" spans="2:23" ht="30" customHeight="1" x14ac:dyDescent="0.25">
      <c r="B33" s="400"/>
      <c r="C33" s="410" t="s">
        <v>538</v>
      </c>
      <c r="D33" s="411"/>
      <c r="E33" s="394">
        <v>14</v>
      </c>
      <c r="F33" s="394">
        <f>E33</f>
        <v>14</v>
      </c>
      <c r="G33" s="394">
        <f>E33</f>
        <v>14</v>
      </c>
      <c r="H33" s="394">
        <f>E33</f>
        <v>14</v>
      </c>
      <c r="I33" s="402"/>
      <c r="J33" s="389"/>
      <c r="K33" s="396"/>
      <c r="L33" s="389"/>
    </row>
    <row r="34" spans="2:23" ht="13.2" customHeight="1" x14ac:dyDescent="0.25">
      <c r="B34" s="400"/>
      <c r="C34" s="410"/>
      <c r="D34" s="411"/>
      <c r="E34" s="416"/>
      <c r="F34" s="416"/>
      <c r="G34" s="416"/>
      <c r="H34" s="416"/>
      <c r="I34" s="402"/>
      <c r="J34" s="389"/>
      <c r="K34" s="397"/>
      <c r="L34" s="389"/>
    </row>
    <row r="35" spans="2:23" ht="28.95" customHeight="1" x14ac:dyDescent="0.25">
      <c r="B35" s="400"/>
      <c r="C35" s="410" t="s">
        <v>540</v>
      </c>
      <c r="D35" s="401"/>
      <c r="E35" s="608">
        <v>0</v>
      </c>
      <c r="F35" s="608"/>
      <c r="G35" s="402"/>
      <c r="H35" s="402"/>
      <c r="I35" s="402"/>
      <c r="J35" s="389"/>
      <c r="K35" s="395"/>
      <c r="L35" s="389"/>
    </row>
    <row r="36" spans="2:23" ht="14.4" customHeight="1" x14ac:dyDescent="0.25">
      <c r="B36" s="400"/>
      <c r="C36" s="410"/>
      <c r="D36" s="401"/>
      <c r="E36" s="417"/>
      <c r="F36" s="417"/>
      <c r="G36" s="402"/>
      <c r="H36" s="402"/>
      <c r="I36" s="402"/>
      <c r="J36" s="389"/>
      <c r="K36" s="423">
        <f>INDEX(Shape_factors,MATCH(Actual_shape,Shapes,0))*PI()*(Actual_tree_height-Actual_crown_base)*AVERAGE(E33,G33)*AVERAGE(F33,H33)</f>
        <v>3817.6633926423165</v>
      </c>
      <c r="L36" s="389"/>
    </row>
    <row r="37" spans="2:23" ht="28.95" customHeight="1" x14ac:dyDescent="0.3">
      <c r="B37" s="400"/>
      <c r="C37" s="418" t="s">
        <v>597</v>
      </c>
      <c r="D37" s="401"/>
      <c r="E37" s="417"/>
      <c r="F37" s="417"/>
      <c r="G37" s="402"/>
      <c r="H37" s="402"/>
      <c r="I37" s="402"/>
      <c r="J37" s="389"/>
      <c r="K37" s="422">
        <f>K36-(Voids/100)*K36</f>
        <v>3817.6633926423165</v>
      </c>
      <c r="L37" s="389"/>
    </row>
    <row r="38" spans="2:23" ht="12.6" customHeight="1" x14ac:dyDescent="0.3">
      <c r="B38" s="400"/>
      <c r="C38" s="388"/>
      <c r="D38" s="401"/>
      <c r="E38" s="402"/>
      <c r="F38" s="402"/>
      <c r="G38" s="402"/>
      <c r="H38" s="402"/>
      <c r="I38" s="402"/>
      <c r="J38" s="389"/>
      <c r="K38" s="389"/>
      <c r="L38" s="389"/>
      <c r="O38" s="604"/>
      <c r="P38" s="604"/>
      <c r="Q38" s="604"/>
      <c r="R38" s="604"/>
      <c r="S38" s="604"/>
      <c r="T38" s="604"/>
      <c r="U38" s="604"/>
      <c r="V38" s="604"/>
      <c r="W38" s="604"/>
    </row>
    <row r="39" spans="2:23" ht="39" customHeight="1" x14ac:dyDescent="0.25">
      <c r="B39" s="400"/>
      <c r="C39" s="419" t="s">
        <v>541</v>
      </c>
      <c r="D39" s="420"/>
      <c r="E39" s="421"/>
      <c r="F39" s="421"/>
      <c r="G39" s="421"/>
      <c r="H39" s="421"/>
      <c r="I39" s="421"/>
      <c r="J39" s="258"/>
      <c r="K39" s="285">
        <f>IFERROR($K$37/$K$24,"Error in calculation")</f>
        <v>1</v>
      </c>
      <c r="L39" s="258"/>
      <c r="N39" s="18"/>
    </row>
    <row r="41" spans="2:23" ht="17.399999999999999" x14ac:dyDescent="0.3">
      <c r="K41" s="424" t="str" cm="1">
        <f t="array" ref="K41">IFERROR(_xlfn.IFS($K$39&gt;1,"Crown completeness greater than 100%. Please check calculations.",$K$39&lt;0,"Crown completeness less than 0%. Please check calculations."),"")</f>
        <v/>
      </c>
    </row>
    <row r="44" spans="2:23" x14ac:dyDescent="0.25">
      <c r="B44" s="398"/>
      <c r="C44" s="398"/>
      <c r="D44" s="398"/>
      <c r="E44" s="398"/>
      <c r="F44" s="398"/>
      <c r="G44" s="398"/>
      <c r="H44" s="398"/>
      <c r="I44" s="398"/>
      <c r="J44" s="398"/>
      <c r="K44" s="398"/>
    </row>
    <row r="45" spans="2:23" x14ac:dyDescent="0.25">
      <c r="B45" s="398"/>
      <c r="C45" s="398"/>
      <c r="D45" s="398"/>
      <c r="E45" s="398"/>
      <c r="F45" s="398"/>
      <c r="G45" s="398"/>
      <c r="H45" s="398"/>
      <c r="I45" s="398"/>
      <c r="J45" s="398"/>
      <c r="K45" s="398"/>
    </row>
    <row r="46" spans="2:23" x14ac:dyDescent="0.25">
      <c r="B46" s="398"/>
      <c r="C46" s="398"/>
      <c r="D46" s="398"/>
      <c r="E46" s="398"/>
      <c r="F46" s="398"/>
      <c r="G46" s="398"/>
      <c r="H46" s="398"/>
      <c r="I46" s="398"/>
      <c r="J46" s="398"/>
      <c r="K46" s="398"/>
    </row>
    <row r="47" spans="2:23" x14ac:dyDescent="0.25">
      <c r="B47" s="398"/>
      <c r="C47" s="398"/>
      <c r="D47" s="398"/>
      <c r="E47" s="398"/>
      <c r="F47" s="398"/>
      <c r="G47" s="398"/>
      <c r="H47" s="398"/>
      <c r="I47" s="398"/>
      <c r="J47" s="398"/>
      <c r="K47" s="398"/>
    </row>
    <row r="48" spans="2:23" x14ac:dyDescent="0.25">
      <c r="B48" s="398"/>
      <c r="C48" s="398"/>
      <c r="D48" s="398"/>
      <c r="E48" s="398"/>
      <c r="F48" s="398"/>
      <c r="G48" s="398"/>
      <c r="H48" s="398"/>
      <c r="I48" s="398"/>
      <c r="J48" s="398"/>
      <c r="K48" s="398"/>
    </row>
    <row r="49" spans="2:11" x14ac:dyDescent="0.25">
      <c r="B49" s="398"/>
      <c r="C49" s="398"/>
      <c r="D49" s="398"/>
      <c r="E49" s="398"/>
      <c r="F49" s="398"/>
      <c r="G49" s="398"/>
      <c r="H49" s="398"/>
      <c r="I49" s="398"/>
      <c r="J49" s="398"/>
      <c r="K49" s="398"/>
    </row>
    <row r="50" spans="2:11" x14ac:dyDescent="0.25">
      <c r="B50" s="398"/>
      <c r="C50" s="398"/>
      <c r="D50" s="398"/>
      <c r="E50" s="398"/>
      <c r="F50" s="398"/>
      <c r="G50" s="398"/>
      <c r="H50" s="398"/>
      <c r="I50" s="398"/>
      <c r="J50" s="398"/>
      <c r="K50" s="398"/>
    </row>
    <row r="51" spans="2:11" x14ac:dyDescent="0.25">
      <c r="B51" s="398"/>
      <c r="C51" s="398"/>
      <c r="D51" s="398"/>
      <c r="E51" s="398"/>
      <c r="F51" s="398"/>
      <c r="G51" s="398"/>
      <c r="H51" s="398"/>
      <c r="I51" s="398"/>
      <c r="J51" s="398"/>
      <c r="K51" s="398"/>
    </row>
    <row r="52" spans="2:11" x14ac:dyDescent="0.25">
      <c r="B52" s="398"/>
      <c r="C52" s="398"/>
      <c r="D52" s="398"/>
      <c r="E52" s="398"/>
      <c r="F52" s="398"/>
      <c r="G52" s="398"/>
      <c r="H52" s="398"/>
      <c r="I52" s="398"/>
      <c r="J52" s="398"/>
      <c r="K52" s="398"/>
    </row>
    <row r="53" spans="2:11" x14ac:dyDescent="0.25">
      <c r="B53" s="398"/>
      <c r="C53" s="398"/>
      <c r="D53" s="398"/>
      <c r="E53" s="398"/>
      <c r="F53" s="398"/>
      <c r="G53" s="398"/>
      <c r="H53" s="398"/>
      <c r="I53" s="398"/>
      <c r="J53" s="398"/>
      <c r="K53" s="398"/>
    </row>
    <row r="54" spans="2:11" x14ac:dyDescent="0.25">
      <c r="B54" s="398"/>
      <c r="C54" s="398"/>
      <c r="D54" s="398"/>
      <c r="E54" s="398"/>
      <c r="F54" s="398"/>
      <c r="G54" s="398"/>
      <c r="H54" s="398"/>
      <c r="I54" s="398"/>
      <c r="J54" s="398"/>
      <c r="K54" s="398"/>
    </row>
    <row r="55" spans="2:11" x14ac:dyDescent="0.25">
      <c r="B55" s="398"/>
      <c r="C55" s="398"/>
      <c r="D55" s="398"/>
      <c r="E55" s="398"/>
      <c r="F55" s="398"/>
      <c r="G55" s="398"/>
      <c r="H55" s="398"/>
      <c r="I55" s="398"/>
      <c r="J55" s="398"/>
      <c r="K55" s="398"/>
    </row>
    <row r="56" spans="2:11" x14ac:dyDescent="0.25">
      <c r="B56" s="398"/>
      <c r="C56" s="398"/>
      <c r="D56" s="398"/>
      <c r="E56" s="398"/>
      <c r="F56" s="398"/>
      <c r="G56" s="398"/>
      <c r="H56" s="398"/>
      <c r="I56" s="398"/>
      <c r="J56" s="398"/>
      <c r="K56" s="398"/>
    </row>
    <row r="57" spans="2:11" x14ac:dyDescent="0.25">
      <c r="B57" s="398"/>
      <c r="C57" s="398"/>
      <c r="D57" s="398"/>
      <c r="E57" s="398"/>
      <c r="F57" s="398"/>
      <c r="G57" s="398"/>
      <c r="H57" s="398"/>
      <c r="I57" s="398"/>
      <c r="J57" s="398"/>
      <c r="K57" s="398"/>
    </row>
    <row r="58" spans="2:11" x14ac:dyDescent="0.25">
      <c r="B58" s="398"/>
      <c r="C58" s="398"/>
      <c r="D58" s="398"/>
      <c r="E58" s="398"/>
      <c r="F58" s="398"/>
      <c r="G58" s="398"/>
      <c r="H58" s="398"/>
      <c r="I58" s="398"/>
      <c r="J58" s="398"/>
      <c r="K58" s="398"/>
    </row>
    <row r="59" spans="2:11" x14ac:dyDescent="0.25">
      <c r="B59" s="398"/>
      <c r="C59" s="398"/>
      <c r="D59" s="398"/>
      <c r="E59" s="398"/>
      <c r="F59" s="398"/>
      <c r="G59" s="398"/>
      <c r="H59" s="398"/>
      <c r="I59" s="398"/>
      <c r="J59" s="398"/>
      <c r="K59" s="398"/>
    </row>
    <row r="60" spans="2:11" x14ac:dyDescent="0.25">
      <c r="B60" s="398"/>
      <c r="C60" s="398"/>
      <c r="D60" s="398"/>
      <c r="E60" s="398"/>
      <c r="F60" s="398"/>
      <c r="G60" s="398"/>
      <c r="H60" s="398"/>
      <c r="I60" s="398"/>
      <c r="J60" s="398"/>
      <c r="K60" s="398"/>
    </row>
    <row r="61" spans="2:11" x14ac:dyDescent="0.25">
      <c r="B61" s="398"/>
      <c r="C61" s="398"/>
      <c r="D61" s="398"/>
      <c r="E61" s="398"/>
      <c r="F61" s="398"/>
      <c r="G61" s="398"/>
      <c r="H61" s="398"/>
      <c r="I61" s="398"/>
      <c r="J61" s="398"/>
      <c r="K61" s="398"/>
    </row>
    <row r="62" spans="2:11" x14ac:dyDescent="0.25">
      <c r="B62" s="398"/>
      <c r="C62" s="398"/>
      <c r="D62" s="398"/>
      <c r="E62" s="398"/>
      <c r="F62" s="398"/>
      <c r="G62" s="398"/>
      <c r="H62" s="398"/>
      <c r="I62" s="398"/>
      <c r="J62" s="398"/>
      <c r="K62" s="398"/>
    </row>
    <row r="63" spans="2:11" x14ac:dyDescent="0.25">
      <c r="B63" s="398"/>
      <c r="C63" s="398"/>
      <c r="D63" s="398"/>
      <c r="E63" s="398"/>
      <c r="F63" s="398"/>
      <c r="G63" s="398"/>
      <c r="H63" s="398"/>
      <c r="I63" s="398"/>
      <c r="J63" s="398"/>
      <c r="K63" s="398"/>
    </row>
    <row r="64" spans="2:11" x14ac:dyDescent="0.25">
      <c r="B64" s="398"/>
      <c r="C64" s="398"/>
      <c r="D64" s="398"/>
      <c r="E64" s="398"/>
      <c r="F64" s="398"/>
      <c r="G64" s="398"/>
      <c r="H64" s="398"/>
      <c r="I64" s="398"/>
      <c r="J64" s="398"/>
      <c r="K64" s="398"/>
    </row>
    <row r="65" spans="2:11" x14ac:dyDescent="0.25">
      <c r="B65" s="398"/>
      <c r="C65" s="398"/>
      <c r="D65" s="398"/>
      <c r="E65" s="398"/>
      <c r="F65" s="398"/>
      <c r="G65" s="398"/>
      <c r="H65" s="398"/>
      <c r="I65" s="398"/>
      <c r="J65" s="398"/>
      <c r="K65" s="398"/>
    </row>
    <row r="66" spans="2:11" x14ac:dyDescent="0.25">
      <c r="B66" s="398"/>
      <c r="C66" s="398"/>
      <c r="D66" s="398"/>
      <c r="E66" s="398"/>
      <c r="F66" s="398"/>
      <c r="G66" s="398"/>
      <c r="H66" s="398"/>
      <c r="I66" s="398"/>
      <c r="J66" s="398"/>
      <c r="K66" s="398"/>
    </row>
  </sheetData>
  <sheetProtection algorithmName="SHA-512" hashValue="c16zv+Lxr8Hk2oO0aktID+hJUlJUn0//xpMf8Mh1/HU1aSgWV3NoxUXN3xKDFVQ2kl7wzZ67ekNARqkFEnCJLg==" saltValue="LIblpqPDg/hpgv2zxNUXOw==" spinCount="100000" sheet="1" objects="1" scenarios="1"/>
  <mergeCells count="19">
    <mergeCell ref="C13:D13"/>
    <mergeCell ref="E13:J13"/>
    <mergeCell ref="B1:L1"/>
    <mergeCell ref="B2:L2"/>
    <mergeCell ref="B10:E10"/>
    <mergeCell ref="E15:H15"/>
    <mergeCell ref="E26:H26"/>
    <mergeCell ref="O38:W38"/>
    <mergeCell ref="O1:W1"/>
    <mergeCell ref="O2:W2"/>
    <mergeCell ref="O8:W8"/>
    <mergeCell ref="O13:W13"/>
    <mergeCell ref="O30:W30"/>
    <mergeCell ref="K13:L13"/>
    <mergeCell ref="E35:F35"/>
    <mergeCell ref="E19:F19"/>
    <mergeCell ref="E28:F28"/>
    <mergeCell ref="E17:F17"/>
    <mergeCell ref="E30:F30"/>
  </mergeCells>
  <conditionalFormatting sqref="K39">
    <cfRule type="cellIs" dxfId="1" priority="1" operator="lessThan">
      <formula>0</formula>
    </cfRule>
    <cfRule type="cellIs" dxfId="0" priority="2" operator="greaterThan">
      <formula>1</formula>
    </cfRule>
  </conditionalFormatting>
  <dataValidations count="4">
    <dataValidation type="list" allowBlank="1" showInputMessage="1" showErrorMessage="1" sqref="E26:E27 E15:E16" xr:uid="{3A552F85-73E0-4383-89F3-5EF868479095}">
      <formula1>Shapes</formula1>
    </dataValidation>
    <dataValidation type="list" allowBlank="1" showErrorMessage="1" error="Please select from the drop-down list" sqref="E35:F35" xr:uid="{D3FA9412-02F4-4445-94BE-3B59E4307D2D}">
      <formula1>"0,10,20,30,40,50,60,70,80,90"</formula1>
    </dataValidation>
    <dataValidation type="decimal" allowBlank="1" showInputMessage="1" showErrorMessage="1" errorTitle="Incorrect tree height" error="Tree height should be between 1m and 200m" sqref="E28:F29 E17:F22" xr:uid="{43DA2156-C215-4992-8C67-86A35AD4BE03}">
      <formula1>1</formula1>
      <formula2>200</formula2>
    </dataValidation>
    <dataValidation type="decimal" operator="lessThan" allowBlank="1" showInputMessage="1" showErrorMessage="1" errorTitle="Actual height to canopy base" error="Height to Canopy base must be less then Tree height!" sqref="E30:F31" xr:uid="{B381404C-5712-4C8E-B220-B98718AC9B6F}">
      <formula1>E28</formula1>
    </dataValidation>
  </dataValidations>
  <hyperlinks>
    <hyperlink ref="B3" location="'Full method'!A1" display="Link to Full method spreadsheet" xr:uid="{DF5F3BBE-4C9B-4BBB-921F-F4BC54D5C0C7}"/>
    <hyperlink ref="B4" location="'Full method (Multi-stem)'!A1" display="Link to Full method (Multi-stem) spreadsheet" xr:uid="{72BF6040-5C19-4552-BD5B-75225EEABB80}"/>
  </hyperlinks>
  <pageMargins left="0.7" right="0.7" top="0.75" bottom="0.75" header="0.3" footer="0.3"/>
  <pageSetup paperSize="9" orientation="landscape" r:id="rId1"/>
  <ignoredErrors>
    <ignoredError sqref="F22:H22 F33:H33" unlocked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bf541bd-d0f9-489c-87e4-ddaac47e5514">
      <Terms xmlns="http://schemas.microsoft.com/office/infopath/2007/PartnerControls"/>
    </lcf76f155ced4ddcb4097134ff3c332f>
    <TaxCatchAll xmlns="a8440694-18ce-4ff2-8802-0b86cc1dd42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59AB1F497CCD14ABBCEB5A532524CC4" ma:contentTypeVersion="19" ma:contentTypeDescription="Create a new document." ma:contentTypeScope="" ma:versionID="5e6200b6b407f6d23e1aa0048299bac7">
  <xsd:schema xmlns:xsd="http://www.w3.org/2001/XMLSchema" xmlns:xs="http://www.w3.org/2001/XMLSchema" xmlns:p="http://schemas.microsoft.com/office/2006/metadata/properties" xmlns:ns2="7bf541bd-d0f9-489c-87e4-ddaac47e5514" xmlns:ns3="a8440694-18ce-4ff2-8802-0b86cc1dd42f" targetNamespace="http://schemas.microsoft.com/office/2006/metadata/properties" ma:root="true" ma:fieldsID="44da0d0d576555b5596e49b31f1396ca" ns2:_="" ns3:_="">
    <xsd:import namespace="7bf541bd-d0f9-489c-87e4-ddaac47e5514"/>
    <xsd:import namespace="a8440694-18ce-4ff2-8802-0b86cc1dd42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f541bd-d0f9-489c-87e4-ddaac47e55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6a996e94-ece0-44d7-9162-fda8700be4b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8440694-18ce-4ff2-8802-0b86cc1dd42f"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5ae0b423-b0de-4315-948d-3118242dbc2b}" ma:internalName="TaxCatchAll" ma:showField="CatchAllData" ma:web="a8440694-18ce-4ff2-8802-0b86cc1dd42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6B1336E-9DB8-42D2-AA77-3B4C8A5C5E74}">
  <ds:schemaRefs>
    <ds:schemaRef ds:uri="http://schemas.microsoft.com/office/2006/metadata/properties"/>
    <ds:schemaRef ds:uri="http://purl.org/dc/elements/1.1/"/>
    <ds:schemaRef ds:uri="http://purl.org/dc/dcmitype/"/>
    <ds:schemaRef ds:uri="http://schemas.microsoft.com/office/2006/documentManagement/types"/>
    <ds:schemaRef ds:uri="http://schemas.microsoft.com/office/infopath/2007/PartnerControls"/>
    <ds:schemaRef ds:uri="http://www.w3.org/XML/1998/namespace"/>
    <ds:schemaRef ds:uri="http://schemas.openxmlformats.org/package/2006/metadata/core-properties"/>
    <ds:schemaRef ds:uri="a8440694-18ce-4ff2-8802-0b86cc1dd42f"/>
    <ds:schemaRef ds:uri="7bf541bd-d0f9-489c-87e4-ddaac47e5514"/>
    <ds:schemaRef ds:uri="http://purl.org/dc/terms/"/>
  </ds:schemaRefs>
</ds:datastoreItem>
</file>

<file path=customXml/itemProps2.xml><?xml version="1.0" encoding="utf-8"?>
<ds:datastoreItem xmlns:ds="http://schemas.openxmlformats.org/officeDocument/2006/customXml" ds:itemID="{F4005672-0C9D-450E-8FE8-91A35B401A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f541bd-d0f9-489c-87e4-ddaac47e5514"/>
    <ds:schemaRef ds:uri="a8440694-18ce-4ff2-8802-0b86cc1dd4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A6D2D9C-C690-4FD0-AA94-D6628E09727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29</vt:i4>
      </vt:variant>
    </vt:vector>
  </HeadingPairs>
  <TitlesOfParts>
    <vt:vector size="43" baseType="lpstr">
      <vt:lpstr>Instructions</vt:lpstr>
      <vt:lpstr>Full method</vt:lpstr>
      <vt:lpstr>Photos</vt:lpstr>
      <vt:lpstr>Full method (Multi-stem)</vt:lpstr>
      <vt:lpstr>Full method Project</vt:lpstr>
      <vt:lpstr>Quick method</vt:lpstr>
      <vt:lpstr>Quick method Project</vt:lpstr>
      <vt:lpstr>CTI factors</vt:lpstr>
      <vt:lpstr>Crown completeness calculator</vt:lpstr>
      <vt:lpstr>Flowchart</vt:lpstr>
      <vt:lpstr>Crib Sheet</vt:lpstr>
      <vt:lpstr>Acknowledgements</vt:lpstr>
      <vt:lpstr>Sheet1</vt:lpstr>
      <vt:lpstr>Lookup Tables</vt:lpstr>
      <vt:lpstr>Actual_crown_base</vt:lpstr>
      <vt:lpstr>Actual_radii</vt:lpstr>
      <vt:lpstr>Actual_shape</vt:lpstr>
      <vt:lpstr>Actual_tree_height</vt:lpstr>
      <vt:lpstr>Canopy_completeness_factor</vt:lpstr>
      <vt:lpstr>Canopy_completeness_input</vt:lpstr>
      <vt:lpstr>Crown_quality_factor</vt:lpstr>
      <vt:lpstr>Crown_quality_input</vt:lpstr>
      <vt:lpstr>Expected_crown_base</vt:lpstr>
      <vt:lpstr>Expected_shape</vt:lpstr>
      <vt:lpstr>Expected_tree_height</vt:lpstr>
      <vt:lpstr>Expected_volume</vt:lpstr>
      <vt:lpstr>Life_expectancy_factor</vt:lpstr>
      <vt:lpstr>Life_expectancy_input</vt:lpstr>
      <vt:lpstr>Photo1</vt:lpstr>
      <vt:lpstr>Photo2</vt:lpstr>
      <vt:lpstr>Photo3</vt:lpstr>
      <vt:lpstr>Primary_quality_factor</vt:lpstr>
      <vt:lpstr>Primary_quality_input</vt:lpstr>
      <vt:lpstr>Primary_structure_factor</vt:lpstr>
      <vt:lpstr>Primary_structure_input</vt:lpstr>
      <vt:lpstr>'Crown completeness calculator'!Print_Area</vt:lpstr>
      <vt:lpstr>'Full method'!Print_Area</vt:lpstr>
      <vt:lpstr>'Full method Project'!Print_Area</vt:lpstr>
      <vt:lpstr>'Quick method'!Print_Area</vt:lpstr>
      <vt:lpstr>'Quick method Project'!Print_Area</vt:lpstr>
      <vt:lpstr>Shape_factors</vt:lpstr>
      <vt:lpstr>Shapes</vt:lpstr>
      <vt:lpstr>Voids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CAVAT Analysis</dc:title>
  <dc:subject>Tree valuation</dc:subject>
  <dc:creator>ICT Services</dc:creator>
  <cp:keywords/>
  <dc:description/>
  <cp:lastModifiedBy>Kieron Doick</cp:lastModifiedBy>
  <cp:revision/>
  <dcterms:created xsi:type="dcterms:W3CDTF">2006-05-18T08:24:05Z</dcterms:created>
  <dcterms:modified xsi:type="dcterms:W3CDTF">2026-05-15T14:28:52Z</dcterms:modified>
  <cp:category/>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0x010100259AB1F497CCD14ABBCEB5A532524CC4</vt:lpwstr>
  </property>
  <property fmtid="{D5CDD505-2E9C-101B-9397-08002B2CF9AE}" pid="3" name="MediaServiceImageTags">
    <vt:lpwstr/>
  </property>
  <property fmtid="{D5CDD505-2E9C-101B-9397-08002B2CF9AE}" pid="4" name="MSIP_Label_008c3e54-1165-410a-969f-bee94a33b7d6_Enabled">
    <vt:lpwstr>true</vt:lpwstr>
  </property>
  <property fmtid="{D5CDD505-2E9C-101B-9397-08002B2CF9AE}" pid="5" name="MSIP_Label_008c3e54-1165-410a-969f-bee94a33b7d6_SetDate">
    <vt:lpwstr>2023-06-27T07:41:47Z</vt:lpwstr>
  </property>
  <property fmtid="{D5CDD505-2E9C-101B-9397-08002B2CF9AE}" pid="6" name="MSIP_Label_008c3e54-1165-410a-969f-bee94a33b7d6_Method">
    <vt:lpwstr>Standard</vt:lpwstr>
  </property>
  <property fmtid="{D5CDD505-2E9C-101B-9397-08002B2CF9AE}" pid="7" name="MSIP_Label_008c3e54-1165-410a-969f-bee94a33b7d6_Name">
    <vt:lpwstr>General</vt:lpwstr>
  </property>
  <property fmtid="{D5CDD505-2E9C-101B-9397-08002B2CF9AE}" pid="8" name="MSIP_Label_008c3e54-1165-410a-969f-bee94a33b7d6_SiteId">
    <vt:lpwstr>1b923567-07bd-4ac1-85f2-45eda26d837c</vt:lpwstr>
  </property>
  <property fmtid="{D5CDD505-2E9C-101B-9397-08002B2CF9AE}" pid="9" name="MSIP_Label_008c3e54-1165-410a-969f-bee94a33b7d6_ActionId">
    <vt:lpwstr>5eb1f154-5371-4192-b280-cb8ecf05510c</vt:lpwstr>
  </property>
  <property fmtid="{D5CDD505-2E9C-101B-9397-08002B2CF9AE}" pid="10" name="MSIP_Label_008c3e54-1165-410a-969f-bee94a33b7d6_ContentBits">
    <vt:lpwstr>0</vt:lpwstr>
  </property>
</Properties>
</file>